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269" activeTab="1"/>
  </bookViews>
  <sheets>
    <sheet name="Справочник ТК" sheetId="1" r:id="rId1"/>
    <sheet name="ТК01" sheetId="2" r:id="rId2"/>
  </sheets>
  <definedNames>
    <definedName name="_xlnm.Print_Titles" localSheetId="1">'ТК01'!$1:$12</definedName>
    <definedName name="Справочник_агрофонов">OFFSET('Справочник ТК'!$G$3,0,0,COUNTA('Справочник ТК'!$G$3:$G$100),1)</definedName>
    <definedName name="Справочник_видов_работ">OFFSET('Справочник ТК'!$C$3,0,0,COUNTA('Справочник ТК'!$C$3:$C$100),1)</definedName>
    <definedName name="Справочник_группа_культур">OFFSET('Справочник ТК'!$B$3,0,0,COUNTA('Справочник ТК'!$B$3:$B$100),1)</definedName>
    <definedName name="Справочник_единиц_измерения">OFFSET('Справочник ТК'!$H$3,0,0,COUNTA('Справочник ТК'!$H$3:$H$100),1)</definedName>
    <definedName name="Справочник_культур">OFFSET('Справочник ТК'!$A$3,0,0,COUNTA('Справочник ТК'!$A$3:$A$100),1)</definedName>
    <definedName name="Справочник_по_месяцам">OFFSET('Справочник ТК'!$I$3,0,0,COUNTA('Справочник ТК'!$I$3:$I$100),1)</definedName>
    <definedName name="Справочник_сх_орудий">OFFSET('Справочник ТК'!$F$3,0,0,COUNTA('Справочник ТК'!$F$3:$F$100),1)</definedName>
    <definedName name="Справочник_ТС">OFFSET('Справочник ТК'!$D$3,0,0,COUNTA('Справочник ТК'!$D$3:$D$100),1)</definedName>
  </definedNames>
  <calcPr fullCalcOnLoad="1"/>
</workbook>
</file>

<file path=xl/sharedStrings.xml><?xml version="1.0" encoding="utf-8"?>
<sst xmlns="http://schemas.openxmlformats.org/spreadsheetml/2006/main" count="310" uniqueCount="288">
  <si>
    <t>Справочник</t>
  </si>
  <si>
    <t>культур</t>
  </si>
  <si>
    <t>групп культур</t>
  </si>
  <si>
    <t>видов работ</t>
  </si>
  <si>
    <t>тракторов, комбайнов, автомобилей</t>
  </si>
  <si>
    <t>Сменная эталонная выработка</t>
  </si>
  <si>
    <t>сельскохозяйственной техники (прицепные и навесные орудия)</t>
  </si>
  <si>
    <t>агрофонов</t>
  </si>
  <si>
    <t>единиц измерения</t>
  </si>
  <si>
    <t>по месяцам</t>
  </si>
  <si>
    <t>Технологическая карта №</t>
  </si>
  <si>
    <t>Фонд оплаты труда</t>
  </si>
  <si>
    <t>Поле №</t>
  </si>
  <si>
    <t>Площадь</t>
  </si>
  <si>
    <t>га</t>
  </si>
  <si>
    <t>Расстояние центр поля-ток, км</t>
  </si>
  <si>
    <t>Норма высева</t>
  </si>
  <si>
    <t>кг/га</t>
  </si>
  <si>
    <t>Группа культур</t>
  </si>
  <si>
    <t>Урожайность основной продукции</t>
  </si>
  <si>
    <t>ц/га</t>
  </si>
  <si>
    <t>Культура, вид обработки</t>
  </si>
  <si>
    <t>Урожайность побочной продукции</t>
  </si>
  <si>
    <t>Агрофон</t>
  </si>
  <si>
    <t>№ п/п</t>
  </si>
  <si>
    <t>Наименование работ</t>
  </si>
  <si>
    <t>Объем работ</t>
  </si>
  <si>
    <t>Сроки проведения работ</t>
  </si>
  <si>
    <t>Состав агрегата</t>
  </si>
  <si>
    <t>Горючее, количество</t>
  </si>
  <si>
    <t>Кол-во человек для выполнения нормы</t>
  </si>
  <si>
    <t>Средний вес ТМЦ, транспортируемой за 1 рейс, тонн</t>
  </si>
  <si>
    <t xml:space="preserve">Норма выработки агрегата (сменная) </t>
  </si>
  <si>
    <t>Количесто рейсов</t>
  </si>
  <si>
    <t>Кол-во нормо-смен в объеме работы</t>
  </si>
  <si>
    <t>Оплата за 1 нормо-смену, руб.</t>
  </si>
  <si>
    <t>Тариф, руб.</t>
  </si>
  <si>
    <t>ФОТ на весь V работы, руб. (осн.оплата и премии)</t>
  </si>
  <si>
    <t>Дополнительные выплаты, руб.</t>
  </si>
  <si>
    <t>Фонд заработной платы, руб. (сумма 34-45)</t>
  </si>
  <si>
    <t>коэффициент</t>
  </si>
  <si>
    <t>Фонд оплаты труда без районного коэффициента, руб.</t>
  </si>
  <si>
    <t>Начисления по натуроплате, руб.</t>
  </si>
  <si>
    <t>Фонд оплаты труда ВСЕГО, руб. (сумма 48,49, 51)</t>
  </si>
  <si>
    <t>Единицы измерения</t>
  </si>
  <si>
    <t>Количество в физическом выражении</t>
  </si>
  <si>
    <t>Эталонная сменная выработка</t>
  </si>
  <si>
    <t>В условных эталонных га</t>
  </si>
  <si>
    <t>Марка трактора, комбайна, а/машины</t>
  </si>
  <si>
    <t>Сельхозмашины и орудия</t>
  </si>
  <si>
    <t xml:space="preserve">ДТ на ед. объёма работ, л </t>
  </si>
  <si>
    <t>для транспортных работ, л/100 км</t>
  </si>
  <si>
    <t>всего потребность в горючем</t>
  </si>
  <si>
    <t>доплата за срок службы</t>
  </si>
  <si>
    <t>премии</t>
  </si>
  <si>
    <t>средний, %</t>
  </si>
  <si>
    <t>за снижение потерь</t>
  </si>
  <si>
    <t>период (месяц)</t>
  </si>
  <si>
    <t>раб.дней</t>
  </si>
  <si>
    <t>ДТ (поле)</t>
  </si>
  <si>
    <t>ДТ (транспорт)</t>
  </si>
  <si>
    <t>АИ (транспорт)</t>
  </si>
  <si>
    <t>ГАЗ (транспорт)</t>
  </si>
  <si>
    <t>трактор-в, машин-в</t>
  </si>
  <si>
    <t>прочих</t>
  </si>
  <si>
    <t>за 1 тонно-километр</t>
  </si>
  <si>
    <t>за 1 автомобиле-час</t>
  </si>
  <si>
    <t>водителей</t>
  </si>
  <si>
    <t>за качество</t>
  </si>
  <si>
    <t>за перевыполнение н/см</t>
  </si>
  <si>
    <t xml:space="preserve">Сумма отпускных по коэффициенту, руб. </t>
  </si>
  <si>
    <t>Сумма районного коэффициента, руб.</t>
  </si>
  <si>
    <t>за 1 нормо-смену, руб.</t>
  </si>
  <si>
    <t>ВСЕГО натуроплата (29 * 50)</t>
  </si>
  <si>
    <t>марка</t>
  </si>
  <si>
    <t>Количество</t>
  </si>
  <si>
    <t>ДТ</t>
  </si>
  <si>
    <t>АИ</t>
  </si>
  <si>
    <t>ГАЗ</t>
  </si>
  <si>
    <t>литры</t>
  </si>
  <si>
    <t>кг (гр.16 * 0,84)</t>
  </si>
  <si>
    <t>кг (гр.18 * 0,84)</t>
  </si>
  <si>
    <t>кг (гр.20 * 0,735)</t>
  </si>
  <si>
    <t>кг (гр.22 * 0,583)</t>
  </si>
  <si>
    <t>%</t>
  </si>
  <si>
    <t>сумма</t>
  </si>
  <si>
    <t>за 1 н/см</t>
  </si>
  <si>
    <t>за классность трактор-в, машин-в</t>
  </si>
  <si>
    <t xml:space="preserve">Всего: </t>
  </si>
  <si>
    <t>в том числе на 1 га :</t>
  </si>
  <si>
    <t>в том числе на 1 усл. га :</t>
  </si>
  <si>
    <t>Дата:</t>
  </si>
  <si>
    <t>пшеница яровая</t>
  </si>
  <si>
    <t>боронование ранневесеннее</t>
  </si>
  <si>
    <t>К-701</t>
  </si>
  <si>
    <t>Amazone Condor 15001</t>
  </si>
  <si>
    <t>прямой посев</t>
  </si>
  <si>
    <t>январь</t>
  </si>
  <si>
    <t xml:space="preserve">ячмень </t>
  </si>
  <si>
    <t>боронование  предпосевное</t>
  </si>
  <si>
    <t>К-700А</t>
  </si>
  <si>
    <t>Degelmann 1150</t>
  </si>
  <si>
    <t>по пару</t>
  </si>
  <si>
    <t>т</t>
  </si>
  <si>
    <t>февраль</t>
  </si>
  <si>
    <t>овес</t>
  </si>
  <si>
    <t>боронование довсходовое</t>
  </si>
  <si>
    <t>К-700</t>
  </si>
  <si>
    <t>Gressoni Alux</t>
  </si>
  <si>
    <t>по стерне</t>
  </si>
  <si>
    <t>ц</t>
  </si>
  <si>
    <t>март</t>
  </si>
  <si>
    <t>просо</t>
  </si>
  <si>
    <t>боронование повсходовое</t>
  </si>
  <si>
    <t>Т-150</t>
  </si>
  <si>
    <t>John Deere 1820</t>
  </si>
  <si>
    <t>по плоскорезной зяби</t>
  </si>
  <si>
    <t>кг</t>
  </si>
  <si>
    <t>апрель</t>
  </si>
  <si>
    <t>кукуруза на зерно</t>
  </si>
  <si>
    <t>буртовка, трамбовка зеленой массы</t>
  </si>
  <si>
    <t>Т-150К</t>
  </si>
  <si>
    <t>John Deere 1895</t>
  </si>
  <si>
    <t>по отвальной зяби</t>
  </si>
  <si>
    <t>час</t>
  </si>
  <si>
    <t>май</t>
  </si>
  <si>
    <t>горох</t>
  </si>
  <si>
    <t>внесение минеральных удобрений</t>
  </si>
  <si>
    <t>Т-4А</t>
  </si>
  <si>
    <t>John Deere 512</t>
  </si>
  <si>
    <r>
      <t>м</t>
    </r>
    <r>
      <rPr>
        <vertAlign val="superscript"/>
        <sz val="10"/>
        <rFont val="Arial"/>
        <family val="2"/>
      </rPr>
      <t>2</t>
    </r>
  </si>
  <si>
    <t>июнь</t>
  </si>
  <si>
    <t>пшеница озимая</t>
  </si>
  <si>
    <t>ворошение</t>
  </si>
  <si>
    <t>ДТ-75М</t>
  </si>
  <si>
    <t>John Deere 930D</t>
  </si>
  <si>
    <r>
      <t>м</t>
    </r>
    <r>
      <rPr>
        <vertAlign val="superscript"/>
        <sz val="10"/>
        <rFont val="Arial"/>
        <family val="2"/>
      </rPr>
      <t>3</t>
    </r>
  </si>
  <si>
    <t>июль</t>
  </si>
  <si>
    <t>тритикале озимая</t>
  </si>
  <si>
    <t>вспашка</t>
  </si>
  <si>
    <t>МТЗ-82</t>
  </si>
  <si>
    <t>John Deere DB-80</t>
  </si>
  <si>
    <t>август</t>
  </si>
  <si>
    <t>рожь озимая</t>
  </si>
  <si>
    <t>гербицидная обработка</t>
  </si>
  <si>
    <t>МТЗ-80</t>
  </si>
  <si>
    <t>Salford</t>
  </si>
  <si>
    <t>сентябрь</t>
  </si>
  <si>
    <t>подсолнечник на семена</t>
  </si>
  <si>
    <t>культивация</t>
  </si>
  <si>
    <t>ЮМЗ-6</t>
  </si>
  <si>
    <t>Smaragt</t>
  </si>
  <si>
    <t>октябрь</t>
  </si>
  <si>
    <t>рапс на семена</t>
  </si>
  <si>
    <t>культивация предпосевная</t>
  </si>
  <si>
    <t>ЮМЗ-6Л</t>
  </si>
  <si>
    <t>Summers</t>
  </si>
  <si>
    <t>ноябрь</t>
  </si>
  <si>
    <t>прочие масличные</t>
  </si>
  <si>
    <t>культивация междурядная</t>
  </si>
  <si>
    <t>МТЗ-50</t>
  </si>
  <si>
    <t>Amazone UX6200 Super</t>
  </si>
  <si>
    <t>декабрь</t>
  </si>
  <si>
    <t>кукуруза на силос</t>
  </si>
  <si>
    <t>посев с внесением удобрений</t>
  </si>
  <si>
    <t>Т-25А</t>
  </si>
  <si>
    <t>Агратор-8500</t>
  </si>
  <si>
    <t>кукуруза на зеленую массу</t>
  </si>
  <si>
    <t>посев</t>
  </si>
  <si>
    <t>Т-16</t>
  </si>
  <si>
    <t>БД-26</t>
  </si>
  <si>
    <t>подсолнечник на силос</t>
  </si>
  <si>
    <t>погрузка семян</t>
  </si>
  <si>
    <t>Т-40А</t>
  </si>
  <si>
    <t>БДМ 4х4</t>
  </si>
  <si>
    <t>подсолнечник на зеленую массу</t>
  </si>
  <si>
    <t>погрузка удобрений</t>
  </si>
  <si>
    <t>Buhler VERSATILE 375</t>
  </si>
  <si>
    <t>БДМ-4</t>
  </si>
  <si>
    <t>однолетние травы зерновые на зеленый корм</t>
  </si>
  <si>
    <t>погрузка сена</t>
  </si>
  <si>
    <t>Buhler VERSATILE 425</t>
  </si>
  <si>
    <t>БДМ-6*4</t>
  </si>
  <si>
    <t>однолетние травы зерновые на сено</t>
  </si>
  <si>
    <t>погрузка соломы</t>
  </si>
  <si>
    <t>John Deere-8430</t>
  </si>
  <si>
    <t>БДМ-8*4</t>
  </si>
  <si>
    <t>однолетние травы зерновые на сенаж</t>
  </si>
  <si>
    <t>подвоз семян</t>
  </si>
  <si>
    <t>John Deere-9430</t>
  </si>
  <si>
    <t>БДТ-3</t>
  </si>
  <si>
    <t>рапс на зеленый корм</t>
  </si>
  <si>
    <t>подвоз удобрений</t>
  </si>
  <si>
    <t>Беларус-3022 ДЦ.1</t>
  </si>
  <si>
    <t>БДТ-7</t>
  </si>
  <si>
    <t>рапс на сенаж</t>
  </si>
  <si>
    <t>прикатывание</t>
  </si>
  <si>
    <t>NewHolland T8.390</t>
  </si>
  <si>
    <t>БЗ 1-18</t>
  </si>
  <si>
    <t>суданская трава на зеленый корм</t>
  </si>
  <si>
    <t>прямое комбайнирование</t>
  </si>
  <si>
    <t>Вектор-410</t>
  </si>
  <si>
    <t>БЗСС-1,0</t>
  </si>
  <si>
    <t>суданская трава на сено</t>
  </si>
  <si>
    <t>свал</t>
  </si>
  <si>
    <t>СК-5</t>
  </si>
  <si>
    <t>БЗТС-1,0</t>
  </si>
  <si>
    <t>суданская трава на сенаж</t>
  </si>
  <si>
    <t>обмолот</t>
  </si>
  <si>
    <t>Енисей-1200</t>
  </si>
  <si>
    <t>БИГ-3</t>
  </si>
  <si>
    <t xml:space="preserve">многолетние травы на семена </t>
  </si>
  <si>
    <t>обкос полей</t>
  </si>
  <si>
    <t>Дон-680</t>
  </si>
  <si>
    <t>БМШ-15</t>
  </si>
  <si>
    <t>многолетние травы на сено</t>
  </si>
  <si>
    <t>скашивание</t>
  </si>
  <si>
    <t>Дон-1500</t>
  </si>
  <si>
    <t>ГВК-6</t>
  </si>
  <si>
    <t>многолетние травы на зеленый корм</t>
  </si>
  <si>
    <t>сгребание</t>
  </si>
  <si>
    <t>КСК-100</t>
  </si>
  <si>
    <t>ГП-14</t>
  </si>
  <si>
    <t>многолетние травы донник на сенаж</t>
  </si>
  <si>
    <t>сволакивание</t>
  </si>
  <si>
    <t>John Deere-STS-9660</t>
  </si>
  <si>
    <t>многолетние травы на выпаса</t>
  </si>
  <si>
    <t>скирдование</t>
  </si>
  <si>
    <t>Acros-530</t>
  </si>
  <si>
    <t>ЖВН-6</t>
  </si>
  <si>
    <t>заготовка соломы</t>
  </si>
  <si>
    <t>транспортировка</t>
  </si>
  <si>
    <t>MacDonM-150</t>
  </si>
  <si>
    <t>ЖВП-9.1</t>
  </si>
  <si>
    <t>естественные пастбища</t>
  </si>
  <si>
    <t>боронование</t>
  </si>
  <si>
    <t>Е-302</t>
  </si>
  <si>
    <t>ЖВР-10</t>
  </si>
  <si>
    <t>естественные сенокосы</t>
  </si>
  <si>
    <t>укрытие бурта</t>
  </si>
  <si>
    <t>Урал 5557</t>
  </si>
  <si>
    <t>ЖН-5</t>
  </si>
  <si>
    <t>подбор сена</t>
  </si>
  <si>
    <t>ГАЗ-66</t>
  </si>
  <si>
    <t>ЗКК-6</t>
  </si>
  <si>
    <t>дискование</t>
  </si>
  <si>
    <t>ЗиЛ</t>
  </si>
  <si>
    <t>ЗККШ-6</t>
  </si>
  <si>
    <t>загрузка а/м зерном</t>
  </si>
  <si>
    <t>КамАЗ</t>
  </si>
  <si>
    <t>ЗСК-10</t>
  </si>
  <si>
    <t>транспортировка воды</t>
  </si>
  <si>
    <t>ГАЗ-53</t>
  </si>
  <si>
    <t>Кир-1,5</t>
  </si>
  <si>
    <t>ГАЗ-САЗ</t>
  </si>
  <si>
    <t>КПГ2-150</t>
  </si>
  <si>
    <t>КПИ-2,4</t>
  </si>
  <si>
    <t>КПКУ-75</t>
  </si>
  <si>
    <t>КПП-3,1</t>
  </si>
  <si>
    <t>КПС-4</t>
  </si>
  <si>
    <t>КПШ-9</t>
  </si>
  <si>
    <t>КПЭ-3,8</t>
  </si>
  <si>
    <t>КРН-4,2</t>
  </si>
  <si>
    <t>КРН-5,6</t>
  </si>
  <si>
    <t>КТС-10</t>
  </si>
  <si>
    <t>КТС-7</t>
  </si>
  <si>
    <t>ЛДГ-10</t>
  </si>
  <si>
    <t>ОВТ-1А</t>
  </si>
  <si>
    <t>ОП-2000-2-01</t>
  </si>
  <si>
    <t>ОПТ-3.5</t>
  </si>
  <si>
    <t>ПЛН-5-35</t>
  </si>
  <si>
    <t>ПН-8-35</t>
  </si>
  <si>
    <t>ПН-9-35</t>
  </si>
  <si>
    <t>Полесье КДП-3000</t>
  </si>
  <si>
    <t>ПРП-1,6</t>
  </si>
  <si>
    <t>ПРФ-1.2</t>
  </si>
  <si>
    <t>ПТС-12</t>
  </si>
  <si>
    <t>ПТС-4</t>
  </si>
  <si>
    <t>ПТС-6</t>
  </si>
  <si>
    <t>ПТС-9</t>
  </si>
  <si>
    <t>ПФ-10</t>
  </si>
  <si>
    <t>СЗП-3,6</t>
  </si>
  <si>
    <t>СЗС-2,1</t>
  </si>
  <si>
    <t>СЗТ-3,6</t>
  </si>
  <si>
    <t>УАС-7</t>
  </si>
  <si>
    <t>Степняк</t>
  </si>
  <si>
    <t>СУПН-8</t>
  </si>
  <si>
    <t>СШР-0,5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</si>
</sst>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%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u val="single"/>
      <sz val="12"/>
      <color indexed="12"/>
      <name val="Arial Cyr"/>
      <family val="2"/>
    </font>
    <font>
      <b/>
      <sz val="16"/>
      <color indexed="12"/>
      <name val="Arial Cyr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12"/>
      <name val="Arial Cyr"/>
      <family val="2"/>
    </font>
    <font>
      <sz val="10"/>
      <color indexed="12"/>
      <name val="Arial Cyr"/>
      <family val="2"/>
    </font>
    <font>
      <b/>
      <sz val="11"/>
      <color indexed="12"/>
      <name val="Arial Cyr"/>
      <family val="2"/>
    </font>
    <font>
      <i/>
      <sz val="11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u val="single"/>
      <sz val="16"/>
      <color indexed="12"/>
      <name val="Arial Cyr"/>
      <family val="2"/>
    </font>
    <font>
      <sz val="12"/>
      <name val="Arial Cyr"/>
      <family val="0"/>
    </font>
    <font>
      <vertAlign val="superscript"/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11" xfId="55" applyNumberFormat="1" applyFont="1" applyFill="1" applyBorder="1">
      <alignment/>
      <protection/>
    </xf>
    <xf numFmtId="0" fontId="6" fillId="0" borderId="12" xfId="55" applyNumberFormat="1" applyFont="1" applyFill="1" applyBorder="1">
      <alignment/>
      <protection/>
    </xf>
    <xf numFmtId="0" fontId="7" fillId="0" borderId="12" xfId="55" applyFont="1" applyBorder="1">
      <alignment/>
      <protection/>
    </xf>
    <xf numFmtId="0" fontId="6" fillId="0" borderId="13" xfId="55" applyNumberFormat="1" applyFont="1" applyFill="1" applyBorder="1">
      <alignment/>
      <protection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10" fillId="33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8" fillId="0" borderId="0" xfId="42" applyNumberFormat="1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 applyProtection="1">
      <alignment horizontal="right" vertical="center"/>
      <protection hidden="1"/>
    </xf>
    <xf numFmtId="166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35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16" xfId="56" applyFont="1" applyFill="1" applyBorder="1" applyAlignment="1" applyProtection="1">
      <alignment horizontal="center" vertical="center" textRotation="90" wrapText="1"/>
      <protection locked="0"/>
    </xf>
    <xf numFmtId="0" fontId="14" fillId="0" borderId="17" xfId="42" applyNumberFormat="1" applyFont="1" applyFill="1" applyBorder="1" applyAlignment="1" applyProtection="1">
      <alignment horizontal="center" vertical="center"/>
      <protection hidden="1"/>
    </xf>
    <xf numFmtId="0" fontId="14" fillId="0" borderId="18" xfId="42" applyNumberFormat="1" applyFont="1" applyFill="1" applyBorder="1" applyAlignment="1" applyProtection="1">
      <alignment horizontal="center" vertical="center"/>
      <protection hidden="1"/>
    </xf>
    <xf numFmtId="0" fontId="6" fillId="0" borderId="0" xfId="56" applyFont="1" applyFill="1" applyBorder="1" applyAlignment="1" applyProtection="1">
      <alignment horizontal="center" vertical="center" textRotation="90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7" fillId="35" borderId="15" xfId="0" applyFont="1" applyFill="1" applyBorder="1" applyAlignment="1" applyProtection="1">
      <alignment horizontal="center"/>
      <protection locked="0"/>
    </xf>
    <xf numFmtId="0" fontId="6" fillId="35" borderId="19" xfId="0" applyFont="1" applyFill="1" applyBorder="1" applyAlignment="1" applyProtection="1">
      <alignment horizontal="center" vertical="center" wrapText="1"/>
      <protection locked="0"/>
    </xf>
    <xf numFmtId="167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56" applyFont="1" applyFill="1" applyBorder="1" applyAlignment="1" applyProtection="1">
      <alignment horizontal="center" vertical="center" textRotation="90" wrapText="1"/>
      <protection locked="0"/>
    </xf>
    <xf numFmtId="0" fontId="2" fillId="0" borderId="22" xfId="56" applyFont="1" applyFill="1" applyBorder="1" applyAlignment="1" applyProtection="1">
      <alignment horizontal="center" vertical="center" wrapText="1"/>
      <protection locked="0"/>
    </xf>
    <xf numFmtId="0" fontId="2" fillId="0" borderId="23" xfId="56" applyFont="1" applyFill="1" applyBorder="1" applyAlignment="1" applyProtection="1">
      <alignment horizontal="center" vertical="center" wrapText="1"/>
      <protection locked="0"/>
    </xf>
    <xf numFmtId="0" fontId="1" fillId="0" borderId="24" xfId="42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56" applyFont="1" applyFill="1" applyBorder="1" applyAlignment="1" applyProtection="1">
      <alignment horizontal="center" vertical="center" wrapText="1"/>
      <protection locked="0"/>
    </xf>
    <xf numFmtId="0" fontId="1" fillId="0" borderId="25" xfId="42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56" applyFont="1" applyFill="1" applyBorder="1" applyAlignment="1" applyProtection="1">
      <alignment horizontal="center" vertical="center" textRotation="90" wrapText="1"/>
      <protection locked="0"/>
    </xf>
    <xf numFmtId="0" fontId="2" fillId="0" borderId="27" xfId="56" applyFont="1" applyFill="1" applyBorder="1" applyAlignment="1" applyProtection="1">
      <alignment horizontal="center" vertical="center" textRotation="90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textRotation="90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6" fillId="0" borderId="35" xfId="0" applyFont="1" applyFill="1" applyBorder="1" applyAlignment="1" applyProtection="1">
      <alignment horizontal="center" wrapText="1"/>
      <protection locked="0"/>
    </xf>
    <xf numFmtId="0" fontId="16" fillId="0" borderId="18" xfId="0" applyFont="1" applyFill="1" applyBorder="1" applyAlignment="1" applyProtection="1">
      <alignment horizontal="center" wrapText="1"/>
      <protection locked="0"/>
    </xf>
    <xf numFmtId="0" fontId="16" fillId="0" borderId="16" xfId="0" applyFont="1" applyFill="1" applyBorder="1" applyAlignment="1" applyProtection="1">
      <alignment horizontal="center" wrapText="1"/>
      <protection locked="0"/>
    </xf>
    <xf numFmtId="0" fontId="16" fillId="0" borderId="34" xfId="0" applyFont="1" applyFill="1" applyBorder="1" applyAlignment="1" applyProtection="1">
      <alignment horizontal="center" wrapText="1"/>
      <protection locked="0"/>
    </xf>
    <xf numFmtId="0" fontId="16" fillId="0" borderId="38" xfId="0" applyFont="1" applyFill="1" applyBorder="1" applyAlignment="1" applyProtection="1">
      <alignment horizontal="center" wrapText="1"/>
      <protection locked="0"/>
    </xf>
    <xf numFmtId="0" fontId="16" fillId="0" borderId="31" xfId="0" applyFont="1" applyFill="1" applyBorder="1" applyAlignment="1" applyProtection="1">
      <alignment horizontal="center" wrapText="1"/>
      <protection locked="0"/>
    </xf>
    <xf numFmtId="0" fontId="16" fillId="0" borderId="32" xfId="0" applyFont="1" applyFill="1" applyBorder="1" applyAlignment="1" applyProtection="1">
      <alignment horizontal="center" wrapText="1"/>
      <protection locked="0"/>
    </xf>
    <xf numFmtId="0" fontId="16" fillId="0" borderId="17" xfId="0" applyFont="1" applyFill="1" applyBorder="1" applyAlignment="1" applyProtection="1">
      <alignment horizontal="center" wrapText="1"/>
      <protection locked="0"/>
    </xf>
    <xf numFmtId="0" fontId="16" fillId="0" borderId="29" xfId="0" applyFont="1" applyFill="1" applyBorder="1" applyAlignment="1" applyProtection="1">
      <alignment horizontal="center" wrapText="1"/>
      <protection locked="0"/>
    </xf>
    <xf numFmtId="0" fontId="0" fillId="36" borderId="39" xfId="0" applyFill="1" applyBorder="1" applyAlignment="1" applyProtection="1">
      <alignment/>
      <protection hidden="1"/>
    </xf>
    <xf numFmtId="0" fontId="0" fillId="34" borderId="40" xfId="0" applyFont="1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4" borderId="45" xfId="0" applyFill="1" applyBorder="1" applyAlignment="1" applyProtection="1">
      <alignment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34" borderId="48" xfId="0" applyFill="1" applyBorder="1" applyAlignment="1" applyProtection="1">
      <alignment/>
      <protection locked="0"/>
    </xf>
    <xf numFmtId="0" fontId="0" fillId="35" borderId="49" xfId="0" applyFill="1" applyBorder="1" applyAlignment="1" applyProtection="1">
      <alignment/>
      <protection locked="0"/>
    </xf>
    <xf numFmtId="0" fontId="0" fillId="35" borderId="45" xfId="0" applyFill="1" applyBorder="1" applyAlignment="1" applyProtection="1">
      <alignment/>
      <protection locked="0"/>
    </xf>
    <xf numFmtId="0" fontId="0" fillId="35" borderId="47" xfId="0" applyFill="1" applyBorder="1" applyAlignment="1" applyProtection="1">
      <alignment/>
      <protection locked="0"/>
    </xf>
    <xf numFmtId="1" fontId="0" fillId="36" borderId="48" xfId="0" applyNumberFormat="1" applyFill="1" applyBorder="1" applyAlignment="1" applyProtection="1">
      <alignment/>
      <protection hidden="1"/>
    </xf>
    <xf numFmtId="1" fontId="0" fillId="36" borderId="49" xfId="0" applyNumberFormat="1" applyFill="1" applyBorder="1" applyAlignment="1" applyProtection="1">
      <alignment/>
      <protection hidden="1"/>
    </xf>
    <xf numFmtId="1" fontId="0" fillId="36" borderId="46" xfId="0" applyNumberFormat="1" applyFill="1" applyBorder="1" applyAlignment="1" applyProtection="1">
      <alignment/>
      <protection hidden="1"/>
    </xf>
    <xf numFmtId="0" fontId="0" fillId="35" borderId="40" xfId="0" applyFill="1" applyBorder="1" applyAlignment="1" applyProtection="1">
      <alignment/>
      <protection locked="0"/>
    </xf>
    <xf numFmtId="0" fontId="0" fillId="35" borderId="50" xfId="0" applyFill="1" applyBorder="1" applyAlignment="1" applyProtection="1">
      <alignment/>
      <protection locked="0"/>
    </xf>
    <xf numFmtId="0" fontId="0" fillId="36" borderId="40" xfId="0" applyFill="1" applyBorder="1" applyAlignment="1" applyProtection="1">
      <alignment/>
      <protection hidden="1"/>
    </xf>
    <xf numFmtId="0" fontId="0" fillId="36" borderId="51" xfId="0" applyFill="1" applyBorder="1" applyAlignment="1" applyProtection="1">
      <alignment/>
      <protection hidden="1"/>
    </xf>
    <xf numFmtId="0" fontId="0" fillId="36" borderId="50" xfId="0" applyFill="1" applyBorder="1" applyAlignment="1" applyProtection="1">
      <alignment/>
      <protection hidden="1"/>
    </xf>
    <xf numFmtId="4" fontId="6" fillId="35" borderId="45" xfId="0" applyNumberFormat="1" applyFont="1" applyFill="1" applyBorder="1" applyAlignment="1" applyProtection="1">
      <alignment wrapText="1"/>
      <protection locked="0"/>
    </xf>
    <xf numFmtId="4" fontId="6" fillId="35" borderId="46" xfId="0" applyNumberFormat="1" applyFont="1" applyFill="1" applyBorder="1" applyAlignment="1" applyProtection="1">
      <alignment wrapText="1"/>
      <protection locked="0"/>
    </xf>
    <xf numFmtId="4" fontId="6" fillId="35" borderId="50" xfId="0" applyNumberFormat="1" applyFont="1" applyFill="1" applyBorder="1" applyAlignment="1" applyProtection="1">
      <alignment wrapText="1"/>
      <protection locked="0"/>
    </xf>
    <xf numFmtId="4" fontId="6" fillId="36" borderId="41" xfId="0" applyNumberFormat="1" applyFont="1" applyFill="1" applyBorder="1" applyAlignment="1" applyProtection="1">
      <alignment wrapText="1"/>
      <protection hidden="1"/>
    </xf>
    <xf numFmtId="4" fontId="6" fillId="36" borderId="52" xfId="0" applyNumberFormat="1" applyFont="1" applyFill="1" applyBorder="1" applyAlignment="1" applyProtection="1">
      <alignment wrapText="1"/>
      <protection hidden="1"/>
    </xf>
    <xf numFmtId="4" fontId="6" fillId="36" borderId="53" xfId="0" applyNumberFormat="1" applyFont="1" applyFill="1" applyBorder="1" applyAlignment="1" applyProtection="1">
      <alignment wrapText="1"/>
      <protection hidden="1"/>
    </xf>
    <xf numFmtId="167" fontId="6" fillId="35" borderId="47" xfId="0" applyNumberFormat="1" applyFont="1" applyFill="1" applyBorder="1" applyAlignment="1" applyProtection="1">
      <alignment wrapText="1"/>
      <protection locked="0"/>
    </xf>
    <xf numFmtId="4" fontId="6" fillId="36" borderId="48" xfId="0" applyNumberFormat="1" applyFont="1" applyFill="1" applyBorder="1" applyAlignment="1" applyProtection="1">
      <alignment wrapText="1"/>
      <protection hidden="1"/>
    </xf>
    <xf numFmtId="4" fontId="6" fillId="35" borderId="48" xfId="0" applyNumberFormat="1" applyFont="1" applyFill="1" applyBorder="1" applyAlignment="1" applyProtection="1">
      <alignment wrapText="1"/>
      <protection locked="0"/>
    </xf>
    <xf numFmtId="4" fontId="6" fillId="36" borderId="49" xfId="0" applyNumberFormat="1" applyFont="1" applyFill="1" applyBorder="1" applyAlignment="1" applyProtection="1">
      <alignment wrapText="1"/>
      <protection hidden="1"/>
    </xf>
    <xf numFmtId="4" fontId="6" fillId="36" borderId="45" xfId="0" applyNumberFormat="1" applyFont="1" applyFill="1" applyBorder="1" applyAlignment="1" applyProtection="1">
      <alignment wrapText="1"/>
      <protection hidden="1"/>
    </xf>
    <xf numFmtId="4" fontId="6" fillId="36" borderId="46" xfId="0" applyNumberFormat="1" applyFont="1" applyFill="1" applyBorder="1" applyAlignment="1" applyProtection="1">
      <alignment wrapText="1"/>
      <protection hidden="1"/>
    </xf>
    <xf numFmtId="4" fontId="6" fillId="35" borderId="47" xfId="0" applyNumberFormat="1" applyFont="1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37" borderId="15" xfId="0" applyFill="1" applyBorder="1" applyAlignment="1" applyProtection="1">
      <alignment/>
      <protection hidden="1"/>
    </xf>
    <xf numFmtId="0" fontId="0" fillId="0" borderId="57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1" fontId="0" fillId="0" borderId="43" xfId="0" applyNumberFormat="1" applyFill="1" applyBorder="1" applyAlignment="1" applyProtection="1">
      <alignment/>
      <protection hidden="1"/>
    </xf>
    <xf numFmtId="1" fontId="0" fillId="0" borderId="42" xfId="0" applyNumberFormat="1" applyFill="1" applyBorder="1" applyAlignment="1" applyProtection="1">
      <alignment/>
      <protection hidden="1"/>
    </xf>
    <xf numFmtId="1" fontId="0" fillId="0" borderId="53" xfId="0" applyNumberForma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hidden="1"/>
    </xf>
    <xf numFmtId="0" fontId="0" fillId="0" borderId="44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hidden="1"/>
    </xf>
    <xf numFmtId="4" fontId="7" fillId="0" borderId="55" xfId="0" applyNumberFormat="1" applyFont="1" applyBorder="1" applyAlignment="1" applyProtection="1">
      <alignment/>
      <protection locked="0"/>
    </xf>
    <xf numFmtId="4" fontId="7" fillId="0" borderId="19" xfId="0" applyNumberFormat="1" applyFont="1" applyBorder="1" applyAlignment="1" applyProtection="1">
      <alignment/>
      <protection locked="0"/>
    </xf>
    <xf numFmtId="4" fontId="7" fillId="0" borderId="52" xfId="0" applyNumberFormat="1" applyFont="1" applyBorder="1" applyAlignment="1" applyProtection="1">
      <alignment/>
      <protection locked="0"/>
    </xf>
    <xf numFmtId="4" fontId="7" fillId="0" borderId="53" xfId="0" applyNumberFormat="1" applyFont="1" applyBorder="1" applyAlignment="1" applyProtection="1">
      <alignment/>
      <protection locked="0"/>
    </xf>
    <xf numFmtId="4" fontId="6" fillId="37" borderId="41" xfId="0" applyNumberFormat="1" applyFont="1" applyFill="1" applyBorder="1" applyAlignment="1" applyProtection="1">
      <alignment wrapText="1"/>
      <protection hidden="1"/>
    </xf>
    <xf numFmtId="4" fontId="6" fillId="37" borderId="52" xfId="0" applyNumberFormat="1" applyFont="1" applyFill="1" applyBorder="1" applyAlignment="1" applyProtection="1">
      <alignment wrapText="1"/>
      <protection hidden="1"/>
    </xf>
    <xf numFmtId="4" fontId="6" fillId="37" borderId="53" xfId="0" applyNumberFormat="1" applyFont="1" applyFill="1" applyBorder="1" applyAlignment="1" applyProtection="1">
      <alignment wrapText="1"/>
      <protection hidden="1"/>
    </xf>
    <xf numFmtId="167" fontId="6" fillId="0" borderId="59" xfId="0" applyNumberFormat="1" applyFont="1" applyFill="1" applyBorder="1" applyAlignment="1" applyProtection="1">
      <alignment wrapText="1"/>
      <protection locked="0"/>
    </xf>
    <xf numFmtId="4" fontId="6" fillId="0" borderId="43" xfId="0" applyNumberFormat="1" applyFont="1" applyFill="1" applyBorder="1" applyAlignment="1" applyProtection="1">
      <alignment wrapText="1"/>
      <protection hidden="1"/>
    </xf>
    <xf numFmtId="4" fontId="6" fillId="0" borderId="43" xfId="0" applyNumberFormat="1" applyFont="1" applyFill="1" applyBorder="1" applyAlignment="1" applyProtection="1">
      <alignment wrapText="1"/>
      <protection locked="0"/>
    </xf>
    <xf numFmtId="4" fontId="7" fillId="0" borderId="15" xfId="0" applyNumberFormat="1" applyFont="1" applyFill="1" applyBorder="1" applyAlignment="1" applyProtection="1">
      <alignment/>
      <protection locked="0"/>
    </xf>
    <xf numFmtId="4" fontId="6" fillId="0" borderId="42" xfId="0" applyNumberFormat="1" applyFont="1" applyFill="1" applyBorder="1" applyAlignment="1" applyProtection="1">
      <alignment wrapText="1"/>
      <protection hidden="1"/>
    </xf>
    <xf numFmtId="4" fontId="6" fillId="0" borderId="53" xfId="0" applyNumberFormat="1" applyFont="1" applyFill="1" applyBorder="1" applyAlignment="1" applyProtection="1">
      <alignment wrapText="1"/>
      <protection hidden="1"/>
    </xf>
    <xf numFmtId="4" fontId="7" fillId="0" borderId="58" xfId="0" applyNumberFormat="1" applyFont="1" applyFill="1" applyBorder="1" applyAlignment="1" applyProtection="1">
      <alignment/>
      <protection locked="0"/>
    </xf>
    <xf numFmtId="0" fontId="0" fillId="36" borderId="54" xfId="0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5" borderId="56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locked="0"/>
    </xf>
    <xf numFmtId="0" fontId="0" fillId="34" borderId="58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5" borderId="55" xfId="0" applyFill="1" applyBorder="1" applyAlignment="1" applyProtection="1">
      <alignment/>
      <protection locked="0"/>
    </xf>
    <xf numFmtId="0" fontId="0" fillId="35" borderId="59" xfId="0" applyFill="1" applyBorder="1" applyAlignment="1" applyProtection="1">
      <alignment/>
      <protection locked="0"/>
    </xf>
    <xf numFmtId="1" fontId="0" fillId="36" borderId="43" xfId="0" applyNumberFormat="1" applyFill="1" applyBorder="1" applyAlignment="1" applyProtection="1">
      <alignment/>
      <protection hidden="1"/>
    </xf>
    <xf numFmtId="1" fontId="0" fillId="36" borderId="42" xfId="0" applyNumberFormat="1" applyFill="1" applyBorder="1" applyAlignment="1" applyProtection="1">
      <alignment/>
      <protection hidden="1"/>
    </xf>
    <xf numFmtId="1" fontId="0" fillId="36" borderId="53" xfId="0" applyNumberFormat="1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locked="0"/>
    </xf>
    <xf numFmtId="0" fontId="0" fillId="35" borderId="60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hidden="1"/>
    </xf>
    <xf numFmtId="0" fontId="0" fillId="36" borderId="52" xfId="0" applyFill="1" applyBorder="1" applyAlignment="1" applyProtection="1">
      <alignment/>
      <protection hidden="1"/>
    </xf>
    <xf numFmtId="4" fontId="7" fillId="35" borderId="55" xfId="0" applyNumberFormat="1" applyFont="1" applyFill="1" applyBorder="1" applyAlignment="1" applyProtection="1">
      <alignment/>
      <protection locked="0"/>
    </xf>
    <xf numFmtId="4" fontId="7" fillId="35" borderId="19" xfId="0" applyNumberFormat="1" applyFont="1" applyFill="1" applyBorder="1" applyAlignment="1" applyProtection="1">
      <alignment/>
      <protection locked="0"/>
    </xf>
    <xf numFmtId="4" fontId="7" fillId="35" borderId="52" xfId="0" applyNumberFormat="1" applyFont="1" applyFill="1" applyBorder="1" applyAlignment="1" applyProtection="1">
      <alignment/>
      <protection locked="0"/>
    </xf>
    <xf numFmtId="4" fontId="7" fillId="35" borderId="53" xfId="0" applyNumberFormat="1" applyFont="1" applyFill="1" applyBorder="1" applyAlignment="1" applyProtection="1">
      <alignment/>
      <protection locked="0"/>
    </xf>
    <xf numFmtId="167" fontId="6" fillId="35" borderId="59" xfId="0" applyNumberFormat="1" applyFont="1" applyFill="1" applyBorder="1" applyAlignment="1" applyProtection="1">
      <alignment wrapText="1"/>
      <protection locked="0"/>
    </xf>
    <xf numFmtId="4" fontId="6" fillId="36" borderId="43" xfId="0" applyNumberFormat="1" applyFont="1" applyFill="1" applyBorder="1" applyAlignment="1" applyProtection="1">
      <alignment wrapText="1"/>
      <protection hidden="1"/>
    </xf>
    <xf numFmtId="4" fontId="6" fillId="35" borderId="43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/>
      <protection locked="0"/>
    </xf>
    <xf numFmtId="4" fontId="6" fillId="36" borderId="42" xfId="0" applyNumberFormat="1" applyFont="1" applyFill="1" applyBorder="1" applyAlignment="1" applyProtection="1">
      <alignment wrapText="1"/>
      <protection hidden="1"/>
    </xf>
    <xf numFmtId="4" fontId="7" fillId="35" borderId="58" xfId="0" applyNumberFormat="1" applyFont="1" applyFill="1" applyBorder="1" applyAlignment="1" applyProtection="1">
      <alignment/>
      <protection locked="0"/>
    </xf>
    <xf numFmtId="0" fontId="0" fillId="36" borderId="54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60" xfId="0" applyFill="1" applyBorder="1" applyAlignment="1" applyProtection="1">
      <alignment/>
      <protection locked="0"/>
    </xf>
    <xf numFmtId="4" fontId="7" fillId="0" borderId="55" xfId="0" applyNumberFormat="1" applyFont="1" applyFill="1" applyBorder="1" applyAlignment="1" applyProtection="1">
      <alignment/>
      <protection locked="0"/>
    </xf>
    <xf numFmtId="4" fontId="7" fillId="0" borderId="19" xfId="0" applyNumberFormat="1" applyFont="1" applyFill="1" applyBorder="1" applyAlignment="1" applyProtection="1">
      <alignment/>
      <protection locked="0"/>
    </xf>
    <xf numFmtId="4" fontId="7" fillId="0" borderId="52" xfId="0" applyNumberFormat="1" applyFont="1" applyFill="1" applyBorder="1" applyAlignment="1" applyProtection="1">
      <alignment/>
      <protection locked="0"/>
    </xf>
    <xf numFmtId="4" fontId="7" fillId="0" borderId="53" xfId="0" applyNumberFormat="1" applyFont="1" applyFill="1" applyBorder="1" applyAlignment="1" applyProtection="1">
      <alignment/>
      <protection locked="0"/>
    </xf>
    <xf numFmtId="0" fontId="0" fillId="36" borderId="61" xfId="0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locked="0"/>
    </xf>
    <xf numFmtId="0" fontId="0" fillId="35" borderId="53" xfId="0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52" xfId="0" applyFill="1" applyBorder="1" applyAlignment="1" applyProtection="1">
      <alignment/>
      <protection locked="0"/>
    </xf>
    <xf numFmtId="4" fontId="7" fillId="35" borderId="41" xfId="0" applyNumberFormat="1" applyFont="1" applyFill="1" applyBorder="1" applyAlignment="1" applyProtection="1">
      <alignment/>
      <protection locked="0"/>
    </xf>
    <xf numFmtId="4" fontId="7" fillId="35" borderId="43" xfId="0" applyNumberFormat="1" applyFont="1" applyFill="1" applyBorder="1" applyAlignment="1" applyProtection="1">
      <alignment/>
      <protection locked="0"/>
    </xf>
    <xf numFmtId="4" fontId="7" fillId="35" borderId="59" xfId="0" applyNumberFormat="1" applyFont="1" applyFill="1" applyBorder="1" applyAlignment="1" applyProtection="1">
      <alignment/>
      <protection locked="0"/>
    </xf>
    <xf numFmtId="0" fontId="0" fillId="0" borderId="62" xfId="0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37" borderId="28" xfId="0" applyFill="1" applyBorder="1" applyAlignment="1" applyProtection="1">
      <alignment/>
      <protection hidden="1"/>
    </xf>
    <xf numFmtId="0" fontId="0" fillId="0" borderId="37" xfId="0" applyFill="1" applyBorder="1" applyAlignment="1" applyProtection="1">
      <alignment/>
      <protection hidden="1"/>
    </xf>
    <xf numFmtId="0" fontId="0" fillId="0" borderId="63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1" fontId="0" fillId="0" borderId="23" xfId="0" applyNumberFormat="1" applyFill="1" applyBorder="1" applyAlignment="1" applyProtection="1">
      <alignment/>
      <protection hidden="1"/>
    </xf>
    <xf numFmtId="1" fontId="0" fillId="0" borderId="24" xfId="0" applyNumberFormat="1" applyFill="1" applyBorder="1" applyAlignment="1" applyProtection="1">
      <alignment/>
      <protection hidden="1"/>
    </xf>
    <xf numFmtId="1" fontId="0" fillId="0" borderId="25" xfId="0" applyNumberFormat="1" applyFill="1" applyBorder="1" applyAlignment="1" applyProtection="1">
      <alignment/>
      <protection hidden="1"/>
    </xf>
    <xf numFmtId="0" fontId="0" fillId="0" borderId="68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37" borderId="68" xfId="0" applyFill="1" applyBorder="1" applyAlignment="1" applyProtection="1">
      <alignment/>
      <protection hidden="1"/>
    </xf>
    <xf numFmtId="0" fontId="0" fillId="0" borderId="70" xfId="0" applyFill="1" applyBorder="1" applyAlignment="1" applyProtection="1">
      <alignment/>
      <protection hidden="1"/>
    </xf>
    <xf numFmtId="0" fontId="0" fillId="0" borderId="71" xfId="0" applyFill="1" applyBorder="1" applyAlignment="1" applyProtection="1">
      <alignment/>
      <protection hidden="1"/>
    </xf>
    <xf numFmtId="4" fontId="7" fillId="0" borderId="63" xfId="0" applyNumberFormat="1" applyFont="1" applyFill="1" applyBorder="1" applyAlignment="1" applyProtection="1">
      <alignment/>
      <protection locked="0"/>
    </xf>
    <xf numFmtId="4" fontId="7" fillId="0" borderId="64" xfId="0" applyNumberFormat="1" applyFont="1" applyFill="1" applyBorder="1" applyAlignment="1" applyProtection="1">
      <alignment/>
      <protection locked="0"/>
    </xf>
    <xf numFmtId="4" fontId="7" fillId="0" borderId="71" xfId="0" applyNumberFormat="1" applyFont="1" applyFill="1" applyBorder="1" applyAlignment="1" applyProtection="1">
      <alignment/>
      <protection locked="0"/>
    </xf>
    <xf numFmtId="4" fontId="7" fillId="0" borderId="25" xfId="0" applyNumberFormat="1" applyFont="1" applyFill="1" applyBorder="1" applyAlignment="1" applyProtection="1">
      <alignment/>
      <protection locked="0"/>
    </xf>
    <xf numFmtId="4" fontId="6" fillId="37" borderId="72" xfId="0" applyNumberFormat="1" applyFont="1" applyFill="1" applyBorder="1" applyAlignment="1" applyProtection="1">
      <alignment wrapText="1"/>
      <protection hidden="1"/>
    </xf>
    <xf numFmtId="4" fontId="6" fillId="37" borderId="0" xfId="0" applyNumberFormat="1" applyFont="1" applyFill="1" applyBorder="1" applyAlignment="1" applyProtection="1">
      <alignment wrapText="1"/>
      <protection hidden="1"/>
    </xf>
    <xf numFmtId="4" fontId="6" fillId="0" borderId="21" xfId="0" applyNumberFormat="1" applyFont="1" applyFill="1" applyBorder="1" applyAlignment="1" applyProtection="1">
      <alignment wrapText="1"/>
      <protection hidden="1"/>
    </xf>
    <xf numFmtId="167" fontId="6" fillId="0" borderId="73" xfId="0" applyNumberFormat="1" applyFont="1" applyFill="1" applyBorder="1" applyAlignment="1" applyProtection="1">
      <alignment wrapText="1"/>
      <protection locked="0"/>
    </xf>
    <xf numFmtId="4" fontId="6" fillId="0" borderId="20" xfId="0" applyNumberFormat="1" applyFont="1" applyFill="1" applyBorder="1" applyAlignment="1" applyProtection="1">
      <alignment wrapText="1"/>
      <protection hidden="1"/>
    </xf>
    <xf numFmtId="4" fontId="6" fillId="0" borderId="20" xfId="0" applyNumberFormat="1" applyFont="1" applyFill="1" applyBorder="1" applyAlignment="1" applyProtection="1">
      <alignment wrapText="1"/>
      <protection locked="0"/>
    </xf>
    <xf numFmtId="4" fontId="7" fillId="0" borderId="28" xfId="0" applyNumberFormat="1" applyFont="1" applyFill="1" applyBorder="1" applyAlignment="1" applyProtection="1">
      <alignment/>
      <protection locked="0"/>
    </xf>
    <xf numFmtId="4" fontId="6" fillId="0" borderId="74" xfId="0" applyNumberFormat="1" applyFont="1" applyFill="1" applyBorder="1" applyAlignment="1" applyProtection="1">
      <alignment wrapText="1"/>
      <protection hidden="1"/>
    </xf>
    <xf numFmtId="4" fontId="6" fillId="37" borderId="75" xfId="0" applyNumberFormat="1" applyFont="1" applyFill="1" applyBorder="1" applyAlignment="1" applyProtection="1">
      <alignment wrapText="1"/>
      <protection hidden="1"/>
    </xf>
    <xf numFmtId="4" fontId="6" fillId="0" borderId="23" xfId="0" applyNumberFormat="1" applyFont="1" applyFill="1" applyBorder="1" applyAlignment="1" applyProtection="1">
      <alignment wrapText="1"/>
      <protection hidden="1"/>
    </xf>
    <xf numFmtId="4" fontId="6" fillId="0" borderId="25" xfId="0" applyNumberFormat="1" applyFont="1" applyFill="1" applyBorder="1" applyAlignment="1" applyProtection="1">
      <alignment wrapText="1"/>
      <protection hidden="1"/>
    </xf>
    <xf numFmtId="4" fontId="7" fillId="0" borderId="65" xfId="0" applyNumberFormat="1" applyFont="1" applyFill="1" applyBorder="1" applyAlignment="1" applyProtection="1">
      <alignment/>
      <protection locked="0"/>
    </xf>
    <xf numFmtId="0" fontId="0" fillId="34" borderId="61" xfId="0" applyFont="1" applyFill="1" applyBorder="1" applyAlignment="1" applyProtection="1">
      <alignment/>
      <protection locked="0"/>
    </xf>
    <xf numFmtId="0" fontId="0" fillId="36" borderId="48" xfId="0" applyFill="1" applyBorder="1" applyAlignment="1" applyProtection="1">
      <alignment/>
      <protection hidden="1"/>
    </xf>
    <xf numFmtId="4" fontId="7" fillId="35" borderId="42" xfId="0" applyNumberFormat="1" applyFont="1" applyFill="1" applyBorder="1" applyAlignment="1" applyProtection="1">
      <alignment/>
      <protection locked="0"/>
    </xf>
    <xf numFmtId="4" fontId="6" fillId="36" borderId="50" xfId="0" applyNumberFormat="1" applyFont="1" applyFill="1" applyBorder="1" applyAlignment="1" applyProtection="1">
      <alignment wrapText="1"/>
      <protection hidden="1"/>
    </xf>
    <xf numFmtId="4" fontId="7" fillId="35" borderId="48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4" fontId="7" fillId="0" borderId="42" xfId="0" applyNumberFormat="1" applyFont="1" applyFill="1" applyBorder="1" applyAlignment="1" applyProtection="1">
      <alignment/>
      <protection locked="0"/>
    </xf>
    <xf numFmtId="0" fontId="0" fillId="34" borderId="54" xfId="0" applyFont="1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hidden="1"/>
    </xf>
    <xf numFmtId="0" fontId="0" fillId="0" borderId="76" xfId="0" applyFont="1" applyFill="1" applyBorder="1" applyAlignment="1" applyProtection="1">
      <alignment/>
      <protection locked="0"/>
    </xf>
    <xf numFmtId="0" fontId="0" fillId="37" borderId="66" xfId="0" applyFill="1" applyBorder="1" applyAlignment="1" applyProtection="1">
      <alignment/>
      <protection hidden="1"/>
    </xf>
    <xf numFmtId="0" fontId="0" fillId="0" borderId="77" xfId="0" applyFill="1" applyBorder="1" applyAlignment="1" applyProtection="1">
      <alignment/>
      <protection locked="0"/>
    </xf>
    <xf numFmtId="0" fontId="0" fillId="0" borderId="78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 hidden="1"/>
    </xf>
    <xf numFmtId="1" fontId="0" fillId="0" borderId="74" xfId="0" applyNumberFormat="1" applyFill="1" applyBorder="1" applyAlignment="1" applyProtection="1">
      <alignment/>
      <protection hidden="1"/>
    </xf>
    <xf numFmtId="1" fontId="0" fillId="0" borderId="21" xfId="0" applyNumberForma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locked="0"/>
    </xf>
    <xf numFmtId="0" fontId="0" fillId="0" borderId="79" xfId="0" applyFill="1" applyBorder="1" applyAlignment="1" applyProtection="1">
      <alignment/>
      <protection locked="0"/>
    </xf>
    <xf numFmtId="0" fontId="0" fillId="37" borderId="13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" fontId="7" fillId="0" borderId="26" xfId="0" applyNumberFormat="1" applyFont="1" applyFill="1" applyBorder="1" applyAlignment="1" applyProtection="1">
      <alignment/>
      <protection locked="0"/>
    </xf>
    <xf numFmtId="4" fontId="7" fillId="0" borderId="78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" fontId="7" fillId="0" borderId="74" xfId="0" applyNumberFormat="1" applyFont="1" applyFill="1" applyBorder="1" applyAlignment="1" applyProtection="1">
      <alignment/>
      <protection locked="0"/>
    </xf>
    <xf numFmtId="4" fontId="7" fillId="0" borderId="77" xfId="0" applyNumberFormat="1" applyFont="1" applyFill="1" applyBorder="1" applyAlignment="1" applyProtection="1">
      <alignment/>
      <protection locked="0"/>
    </xf>
    <xf numFmtId="0" fontId="17" fillId="36" borderId="53" xfId="0" applyFont="1" applyFill="1" applyBorder="1" applyAlignment="1" applyProtection="1">
      <alignment/>
      <protection hidden="1"/>
    </xf>
    <xf numFmtId="1" fontId="17" fillId="36" borderId="48" xfId="0" applyNumberFormat="1" applyFont="1" applyFill="1" applyBorder="1" applyAlignment="1" applyProtection="1">
      <alignment/>
      <protection hidden="1"/>
    </xf>
    <xf numFmtId="1" fontId="17" fillId="36" borderId="49" xfId="0" applyNumberFormat="1" applyFont="1" applyFill="1" applyBorder="1" applyAlignment="1" applyProtection="1">
      <alignment/>
      <protection hidden="1"/>
    </xf>
    <xf numFmtId="1" fontId="17" fillId="36" borderId="46" xfId="0" applyNumberFormat="1" applyFont="1" applyFill="1" applyBorder="1" applyAlignment="1" applyProtection="1">
      <alignment/>
      <protection hidden="1"/>
    </xf>
    <xf numFmtId="0" fontId="17" fillId="36" borderId="50" xfId="0" applyFont="1" applyFill="1" applyBorder="1" applyAlignment="1" applyProtection="1">
      <alignment/>
      <protection hidden="1"/>
    </xf>
    <xf numFmtId="0" fontId="17" fillId="36" borderId="40" xfId="0" applyFont="1" applyFill="1" applyBorder="1" applyAlignment="1" applyProtection="1">
      <alignment/>
      <protection hidden="1"/>
    </xf>
    <xf numFmtId="0" fontId="17" fillId="36" borderId="39" xfId="0" applyFont="1" applyFill="1" applyBorder="1" applyAlignment="1" applyProtection="1">
      <alignment/>
      <protection hidden="1"/>
    </xf>
    <xf numFmtId="3" fontId="18" fillId="36" borderId="45" xfId="0" applyNumberFormat="1" applyFont="1" applyFill="1" applyBorder="1" applyAlignment="1" applyProtection="1">
      <alignment wrapText="1"/>
      <protection hidden="1"/>
    </xf>
    <xf numFmtId="3" fontId="18" fillId="36" borderId="50" xfId="0" applyNumberFormat="1" applyFont="1" applyFill="1" applyBorder="1" applyAlignment="1" applyProtection="1">
      <alignment wrapText="1"/>
      <protection hidden="1"/>
    </xf>
    <xf numFmtId="3" fontId="18" fillId="36" borderId="46" xfId="0" applyNumberFormat="1" applyFont="1" applyFill="1" applyBorder="1" applyAlignment="1" applyProtection="1">
      <alignment wrapText="1"/>
      <protection hidden="1"/>
    </xf>
    <xf numFmtId="4" fontId="18" fillId="36" borderId="48" xfId="0" applyNumberFormat="1" applyFont="1" applyFill="1" applyBorder="1" applyAlignment="1" applyProtection="1">
      <alignment wrapText="1"/>
      <protection hidden="1"/>
    </xf>
    <xf numFmtId="4" fontId="18" fillId="36" borderId="46" xfId="0" applyNumberFormat="1" applyFont="1" applyFill="1" applyBorder="1" applyAlignment="1" applyProtection="1">
      <alignment wrapText="1"/>
      <protection hidden="1"/>
    </xf>
    <xf numFmtId="4" fontId="18" fillId="36" borderId="45" xfId="0" applyNumberFormat="1" applyFont="1" applyFill="1" applyBorder="1" applyAlignment="1" applyProtection="1">
      <alignment wrapText="1"/>
      <protection hidden="1"/>
    </xf>
    <xf numFmtId="2" fontId="17" fillId="36" borderId="19" xfId="0" applyNumberFormat="1" applyFont="1" applyFill="1" applyBorder="1" applyAlignment="1" applyProtection="1">
      <alignment/>
      <protection hidden="1"/>
    </xf>
    <xf numFmtId="2" fontId="17" fillId="36" borderId="15" xfId="0" applyNumberFormat="1" applyFont="1" applyFill="1" applyBorder="1" applyAlignment="1" applyProtection="1">
      <alignment/>
      <protection hidden="1"/>
    </xf>
    <xf numFmtId="2" fontId="17" fillId="36" borderId="56" xfId="0" applyNumberFormat="1" applyFont="1" applyFill="1" applyBorder="1" applyAlignment="1" applyProtection="1">
      <alignment/>
      <protection hidden="1"/>
    </xf>
    <xf numFmtId="2" fontId="17" fillId="36" borderId="60" xfId="0" applyNumberFormat="1" applyFont="1" applyFill="1" applyBorder="1" applyAlignment="1" applyProtection="1">
      <alignment/>
      <protection hidden="1"/>
    </xf>
    <xf numFmtId="2" fontId="17" fillId="36" borderId="12" xfId="0" applyNumberFormat="1" applyFont="1" applyFill="1" applyBorder="1" applyAlignment="1" applyProtection="1">
      <alignment/>
      <protection hidden="1"/>
    </xf>
    <xf numFmtId="2" fontId="17" fillId="36" borderId="54" xfId="0" applyNumberFormat="1" applyFont="1" applyFill="1" applyBorder="1" applyAlignment="1" applyProtection="1">
      <alignment/>
      <protection hidden="1"/>
    </xf>
    <xf numFmtId="4" fontId="18" fillId="36" borderId="55" xfId="0" applyNumberFormat="1" applyFont="1" applyFill="1" applyBorder="1" applyAlignment="1" applyProtection="1">
      <alignment vertical="center" wrapText="1"/>
      <protection hidden="1"/>
    </xf>
    <xf numFmtId="4" fontId="18" fillId="36" borderId="60" xfId="0" applyNumberFormat="1" applyFont="1" applyFill="1" applyBorder="1" applyAlignment="1" applyProtection="1">
      <alignment vertical="center" wrapText="1"/>
      <protection hidden="1"/>
    </xf>
    <xf numFmtId="4" fontId="18" fillId="36" borderId="19" xfId="0" applyNumberFormat="1" applyFont="1" applyFill="1" applyBorder="1" applyAlignment="1" applyProtection="1">
      <alignment vertical="center" wrapText="1"/>
      <protection hidden="1"/>
    </xf>
    <xf numFmtId="4" fontId="18" fillId="36" borderId="15" xfId="0" applyNumberFormat="1" applyFont="1" applyFill="1" applyBorder="1" applyAlignment="1" applyProtection="1">
      <alignment vertical="center" wrapText="1"/>
      <protection hidden="1"/>
    </xf>
    <xf numFmtId="2" fontId="17" fillId="36" borderId="64" xfId="0" applyNumberFormat="1" applyFont="1" applyFill="1" applyBorder="1" applyAlignment="1" applyProtection="1">
      <alignment/>
      <protection hidden="1"/>
    </xf>
    <xf numFmtId="2" fontId="17" fillId="36" borderId="66" xfId="0" applyNumberFormat="1" applyFont="1" applyFill="1" applyBorder="1" applyAlignment="1" applyProtection="1">
      <alignment/>
      <protection hidden="1"/>
    </xf>
    <xf numFmtId="2" fontId="17" fillId="36" borderId="67" xfId="0" applyNumberFormat="1" applyFont="1" applyFill="1" applyBorder="1" applyAlignment="1" applyProtection="1">
      <alignment/>
      <protection hidden="1"/>
    </xf>
    <xf numFmtId="2" fontId="17" fillId="36" borderId="69" xfId="0" applyNumberFormat="1" applyFont="1" applyFill="1" applyBorder="1" applyAlignment="1" applyProtection="1">
      <alignment/>
      <protection hidden="1"/>
    </xf>
    <xf numFmtId="2" fontId="17" fillId="36" borderId="14" xfId="0" applyNumberFormat="1" applyFont="1" applyFill="1" applyBorder="1" applyAlignment="1" applyProtection="1">
      <alignment/>
      <protection hidden="1"/>
    </xf>
    <xf numFmtId="2" fontId="17" fillId="36" borderId="62" xfId="0" applyNumberFormat="1" applyFont="1" applyFill="1" applyBorder="1" applyAlignment="1" applyProtection="1">
      <alignment/>
      <protection hidden="1"/>
    </xf>
    <xf numFmtId="4" fontId="18" fillId="36" borderId="63" xfId="0" applyNumberFormat="1" applyFont="1" applyFill="1" applyBorder="1" applyAlignment="1" applyProtection="1">
      <alignment wrapText="1"/>
      <protection hidden="1"/>
    </xf>
    <xf numFmtId="4" fontId="18" fillId="36" borderId="69" xfId="0" applyNumberFormat="1" applyFont="1" applyFill="1" applyBorder="1" applyAlignment="1" applyProtection="1">
      <alignment wrapText="1"/>
      <protection hidden="1"/>
    </xf>
    <xf numFmtId="4" fontId="18" fillId="36" borderId="64" xfId="0" applyNumberFormat="1" applyFont="1" applyFill="1" applyBorder="1" applyAlignment="1" applyProtection="1">
      <alignment wrapText="1"/>
      <protection hidden="1"/>
    </xf>
    <xf numFmtId="4" fontId="18" fillId="36" borderId="66" xfId="0" applyNumberFormat="1" applyFont="1" applyFill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locked="0"/>
    </xf>
    <xf numFmtId="0" fontId="4" fillId="0" borderId="80" xfId="0" applyFont="1" applyBorder="1" applyAlignment="1">
      <alignment horizontal="center" vertical="center" wrapText="1"/>
    </xf>
    <xf numFmtId="0" fontId="6" fillId="0" borderId="81" xfId="0" applyNumberFormat="1" applyFont="1" applyFill="1" applyBorder="1" applyAlignment="1">
      <alignment/>
    </xf>
    <xf numFmtId="0" fontId="6" fillId="0" borderId="82" xfId="0" applyNumberFormat="1" applyFont="1" applyFill="1" applyBorder="1" applyAlignment="1">
      <alignment/>
    </xf>
    <xf numFmtId="0" fontId="0" fillId="0" borderId="82" xfId="0" applyBorder="1" applyAlignment="1">
      <alignment/>
    </xf>
    <xf numFmtId="0" fontId="2" fillId="0" borderId="82" xfId="0" applyNumberFormat="1" applyFont="1" applyFill="1" applyBorder="1" applyAlignment="1">
      <alignment/>
    </xf>
    <xf numFmtId="0" fontId="0" fillId="0" borderId="83" xfId="0" applyBorder="1" applyAlignment="1">
      <alignment/>
    </xf>
    <xf numFmtId="0" fontId="20" fillId="0" borderId="84" xfId="0" applyNumberFormat="1" applyFont="1" applyFill="1" applyBorder="1" applyAlignment="1" applyProtection="1">
      <alignment horizontal="center" vertical="center" wrapText="1"/>
      <protection/>
    </xf>
    <xf numFmtId="0" fontId="20" fillId="0" borderId="80" xfId="0" applyNumberFormat="1" applyFont="1" applyFill="1" applyBorder="1" applyAlignment="1" applyProtection="1">
      <alignment horizontal="center" vertical="center" wrapText="1"/>
      <protection/>
    </xf>
    <xf numFmtId="0" fontId="20" fillId="0" borderId="85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0" applyNumberFormat="1" applyFont="1" applyFill="1" applyBorder="1" applyAlignment="1" applyProtection="1">
      <alignment horizontal="center" vertical="center" wrapText="1"/>
      <protection/>
    </xf>
    <xf numFmtId="0" fontId="6" fillId="0" borderId="87" xfId="0" applyNumberFormat="1" applyFont="1" applyFill="1" applyBorder="1" applyAlignment="1" applyProtection="1">
      <alignment wrapText="1"/>
      <protection locked="0"/>
    </xf>
    <xf numFmtId="0" fontId="6" fillId="0" borderId="81" xfId="0" applyNumberFormat="1" applyFont="1" applyFill="1" applyBorder="1" applyAlignment="1" applyProtection="1">
      <alignment wrapText="1"/>
      <protection/>
    </xf>
    <xf numFmtId="4" fontId="6" fillId="0" borderId="88" xfId="57" applyNumberFormat="1" applyFont="1" applyFill="1" applyBorder="1" applyAlignment="1" applyProtection="1">
      <alignment wrapText="1"/>
      <protection hidden="1"/>
    </xf>
    <xf numFmtId="0" fontId="7" fillId="0" borderId="81" xfId="0" applyFont="1" applyBorder="1" applyAlignment="1">
      <alignment/>
    </xf>
    <xf numFmtId="0" fontId="0" fillId="0" borderId="87" xfId="0" applyBorder="1" applyAlignment="1">
      <alignment/>
    </xf>
    <xf numFmtId="0" fontId="6" fillId="0" borderId="88" xfId="0" applyNumberFormat="1" applyFont="1" applyFill="1" applyBorder="1" applyAlignment="1" applyProtection="1">
      <alignment wrapText="1"/>
      <protection/>
    </xf>
    <xf numFmtId="0" fontId="6" fillId="0" borderId="89" xfId="0" applyNumberFormat="1" applyFont="1" applyFill="1" applyBorder="1" applyAlignment="1" applyProtection="1">
      <alignment wrapText="1"/>
      <protection locked="0"/>
    </xf>
    <xf numFmtId="0" fontId="6" fillId="0" borderId="82" xfId="0" applyNumberFormat="1" applyFont="1" applyFill="1" applyBorder="1" applyAlignment="1" applyProtection="1">
      <alignment wrapText="1"/>
      <protection/>
    </xf>
    <xf numFmtId="4" fontId="6" fillId="0" borderId="82" xfId="57" applyNumberFormat="1" applyFont="1" applyFill="1" applyBorder="1" applyAlignment="1" applyProtection="1">
      <alignment wrapText="1"/>
      <protection hidden="1"/>
    </xf>
    <xf numFmtId="0" fontId="7" fillId="0" borderId="82" xfId="0" applyFont="1" applyBorder="1" applyAlignment="1">
      <alignment/>
    </xf>
    <xf numFmtId="0" fontId="0" fillId="0" borderId="89" xfId="0" applyBorder="1" applyAlignment="1">
      <alignment/>
    </xf>
    <xf numFmtId="0" fontId="2" fillId="0" borderId="89" xfId="0" applyNumberFormat="1" applyFont="1" applyFill="1" applyBorder="1" applyAlignment="1" applyProtection="1">
      <alignment wrapText="1"/>
      <protection locked="0"/>
    </xf>
    <xf numFmtId="0" fontId="6" fillId="0" borderId="89" xfId="0" applyNumberFormat="1" applyFont="1" applyFill="1" applyBorder="1" applyAlignment="1" applyProtection="1">
      <alignment wrapText="1"/>
      <protection/>
    </xf>
    <xf numFmtId="0" fontId="6" fillId="0" borderId="82" xfId="0" applyNumberFormat="1" applyFont="1" applyFill="1" applyBorder="1" applyAlignment="1" applyProtection="1">
      <alignment wrapText="1"/>
      <protection locked="0"/>
    </xf>
    <xf numFmtId="0" fontId="22" fillId="0" borderId="82" xfId="0" applyNumberFormat="1" applyFont="1" applyFill="1" applyBorder="1" applyAlignment="1" applyProtection="1">
      <alignment wrapText="1"/>
      <protection locked="0"/>
    </xf>
    <xf numFmtId="0" fontId="7" fillId="0" borderId="89" xfId="0" applyFont="1" applyBorder="1" applyAlignment="1">
      <alignment/>
    </xf>
    <xf numFmtId="0" fontId="0" fillId="0" borderId="90" xfId="0" applyBorder="1" applyAlignment="1">
      <alignment/>
    </xf>
    <xf numFmtId="0" fontId="3" fillId="0" borderId="0" xfId="0" applyFont="1" applyBorder="1" applyAlignment="1">
      <alignment horizontal="center"/>
    </xf>
    <xf numFmtId="3" fontId="18" fillId="0" borderId="91" xfId="0" applyNumberFormat="1" applyFont="1" applyFill="1" applyBorder="1" applyAlignment="1" applyProtection="1">
      <alignment horizontal="center" wrapText="1"/>
      <protection hidden="1"/>
    </xf>
    <xf numFmtId="0" fontId="18" fillId="0" borderId="12" xfId="56" applyFont="1" applyFill="1" applyBorder="1" applyAlignment="1" applyProtection="1">
      <alignment horizontal="left" wrapText="1"/>
      <protection hidden="1"/>
    </xf>
    <xf numFmtId="4" fontId="18" fillId="0" borderId="14" xfId="56" applyNumberFormat="1" applyFont="1" applyFill="1" applyBorder="1" applyAlignment="1" applyProtection="1">
      <alignment horizontal="left" wrapText="1"/>
      <protection hidden="1"/>
    </xf>
    <xf numFmtId="14" fontId="0" fillId="0" borderId="0" xfId="0" applyNumberFormat="1" applyBorder="1" applyAlignment="1" applyProtection="1">
      <alignment horizontal="left"/>
      <protection hidden="1"/>
    </xf>
    <xf numFmtId="0" fontId="18" fillId="0" borderId="40" xfId="56" applyFont="1" applyFill="1" applyBorder="1" applyAlignment="1" applyProtection="1">
      <alignment horizontal="left" wrapText="1"/>
      <protection hidden="1"/>
    </xf>
    <xf numFmtId="0" fontId="6" fillId="0" borderId="66" xfId="0" applyFont="1" applyFill="1" applyBorder="1" applyAlignment="1" applyProtection="1">
      <alignment horizontal="center" vertical="center" textRotation="90" wrapText="1"/>
      <protection locked="0"/>
    </xf>
    <xf numFmtId="0" fontId="5" fillId="0" borderId="40" xfId="56" applyFont="1" applyFill="1" applyBorder="1" applyAlignment="1" applyProtection="1">
      <alignment horizontal="left" wrapText="1"/>
      <protection hidden="1"/>
    </xf>
    <xf numFmtId="0" fontId="5" fillId="0" borderId="75" xfId="56" applyFon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3" fontId="18" fillId="0" borderId="92" xfId="0" applyNumberFormat="1" applyFont="1" applyFill="1" applyBorder="1" applyAlignment="1" applyProtection="1">
      <alignment horizontal="center" wrapText="1"/>
      <protection hidden="1"/>
    </xf>
    <xf numFmtId="0" fontId="6" fillId="0" borderId="78" xfId="0" applyFont="1" applyFill="1" applyBorder="1" applyAlignment="1" applyProtection="1">
      <alignment horizontal="center" vertical="center" textRotation="90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20" xfId="42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21" xfId="4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65" xfId="0" applyFont="1" applyFill="1" applyBorder="1" applyAlignment="1" applyProtection="1">
      <alignment horizontal="center" vertical="center" textRotation="90" wrapText="1"/>
      <protection locked="0"/>
    </xf>
    <xf numFmtId="0" fontId="6" fillId="0" borderId="19" xfId="56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textRotation="90" wrapText="1"/>
      <protection locked="0"/>
    </xf>
    <xf numFmtId="0" fontId="6" fillId="0" borderId="64" xfId="0" applyFont="1" applyFill="1" applyBorder="1" applyAlignment="1" applyProtection="1">
      <alignment horizontal="center" vertical="center" textRotation="90" wrapText="1"/>
      <protection locked="0"/>
    </xf>
    <xf numFmtId="0" fontId="13" fillId="0" borderId="62" xfId="42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64" xfId="4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26" xfId="0" applyFont="1" applyFill="1" applyBorder="1" applyAlignment="1" applyProtection="1">
      <alignment horizontal="center" vertical="center" textRotation="90" wrapText="1"/>
      <protection locked="0"/>
    </xf>
    <xf numFmtId="0" fontId="13" fillId="0" borderId="47" xfId="42" applyNumberFormat="1" applyFont="1" applyFill="1" applyBorder="1" applyAlignment="1" applyProtection="1">
      <alignment horizontal="center" vertical="center" wrapText="1"/>
      <protection hidden="1"/>
    </xf>
    <xf numFmtId="0" fontId="15" fillId="0" borderId="32" xfId="4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6" xfId="42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8" xfId="56" applyFont="1" applyFill="1" applyBorder="1" applyAlignment="1" applyProtection="1">
      <alignment horizontal="center" vertical="center" textRotation="90" wrapText="1"/>
      <protection locked="0"/>
    </xf>
    <xf numFmtId="0" fontId="14" fillId="0" borderId="28" xfId="4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78" xfId="56" applyFont="1" applyFill="1" applyBorder="1" applyAlignment="1" applyProtection="1">
      <alignment horizontal="center" vertical="center" textRotation="90" wrapText="1"/>
      <protection locked="0"/>
    </xf>
    <xf numFmtId="0" fontId="6" fillId="0" borderId="26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63" xfId="56" applyFont="1" applyFill="1" applyBorder="1" applyAlignment="1" applyProtection="1">
      <alignment horizontal="center" vertical="center" wrapText="1"/>
      <protection locked="0"/>
    </xf>
    <xf numFmtId="0" fontId="2" fillId="0" borderId="15" xfId="56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40" xfId="42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42" applyNumberFormat="1" applyFont="1" applyFill="1" applyBorder="1" applyAlignment="1" applyProtection="1">
      <alignment horizontal="center" vertical="center" wrapText="1"/>
      <protection hidden="1"/>
    </xf>
    <xf numFmtId="0" fontId="13" fillId="0" borderId="35" xfId="42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17" xfId="4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167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3" xfId="56" applyFont="1" applyFill="1" applyBorder="1" applyAlignment="1" applyProtection="1">
      <alignment horizontal="center" vertical="center" wrapText="1"/>
      <protection locked="0"/>
    </xf>
    <xf numFmtId="0" fontId="6" fillId="0" borderId="39" xfId="56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 applyProtection="1">
      <alignment horizontal="center" vertical="center" textRotation="90" wrapText="1"/>
      <protection locked="0"/>
    </xf>
    <xf numFmtId="0" fontId="6" fillId="0" borderId="16" xfId="56" applyFont="1" applyFill="1" applyBorder="1" applyAlignment="1" applyProtection="1">
      <alignment horizontal="center" vertical="center" textRotation="90" wrapText="1"/>
      <protection locked="0"/>
    </xf>
    <xf numFmtId="0" fontId="6" fillId="0" borderId="10" xfId="56" applyFont="1" applyFill="1" applyBorder="1" applyAlignment="1" applyProtection="1">
      <alignment horizontal="center" vertical="center" textRotation="90" wrapText="1"/>
      <protection locked="0"/>
    </xf>
    <xf numFmtId="0" fontId="6" fillId="0" borderId="94" xfId="56" applyFont="1" applyFill="1" applyBorder="1" applyAlignment="1" applyProtection="1">
      <alignment horizontal="center" vertical="center" textRotation="90" wrapText="1"/>
      <protection locked="0"/>
    </xf>
    <xf numFmtId="0" fontId="6" fillId="0" borderId="78" xfId="56" applyFont="1" applyFill="1" applyBorder="1" applyAlignment="1" applyProtection="1">
      <alignment horizontal="center" vertical="center" wrapText="1"/>
      <protection locked="0"/>
    </xf>
    <xf numFmtId="0" fontId="6" fillId="0" borderId="15" xfId="56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/>
      <protection locked="0"/>
    </xf>
    <xf numFmtId="0" fontId="6" fillId="0" borderId="36" xfId="56" applyFont="1" applyFill="1" applyBorder="1" applyAlignment="1" applyProtection="1">
      <alignment horizontal="center" vertical="center" wrapText="1"/>
      <protection locked="0"/>
    </xf>
    <xf numFmtId="0" fontId="13" fillId="0" borderId="93" xfId="42" applyNumberFormat="1" applyFont="1" applyFill="1" applyBorder="1" applyAlignment="1" applyProtection="1">
      <alignment horizontal="center" vertical="center" wrapText="1"/>
      <protection hidden="1"/>
    </xf>
    <xf numFmtId="0" fontId="6" fillId="0" borderId="40" xfId="56" applyFont="1" applyFill="1" applyBorder="1" applyAlignment="1" applyProtection="1">
      <alignment horizontal="center" vertical="center" wrapText="1"/>
      <protection locked="0"/>
    </xf>
    <xf numFmtId="0" fontId="2" fillId="0" borderId="26" xfId="56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hidden="1"/>
    </xf>
    <xf numFmtId="0" fontId="12" fillId="34" borderId="56" xfId="0" applyFont="1" applyFill="1" applyBorder="1" applyAlignment="1" applyProtection="1">
      <alignment horizontal="left" vertical="center"/>
      <protection locked="0"/>
    </xf>
    <xf numFmtId="0" fontId="12" fillId="34" borderId="60" xfId="0" applyFont="1" applyFill="1" applyBorder="1" applyAlignment="1" applyProtection="1">
      <alignment horizontal="left" vertical="center"/>
      <protection locked="0"/>
    </xf>
    <xf numFmtId="0" fontId="12" fillId="34" borderId="58" xfId="0" applyFont="1" applyFill="1" applyBorder="1" applyAlignment="1" applyProtection="1">
      <alignment horizontal="left" vertical="center"/>
      <protection locked="0"/>
    </xf>
    <xf numFmtId="0" fontId="19" fillId="0" borderId="0" xfId="42" applyNumberFormat="1" applyFont="1" applyFill="1" applyBorder="1" applyAlignment="1" applyProtection="1">
      <alignment horizontal="left" wrapText="1"/>
      <protection/>
    </xf>
    <xf numFmtId="0" fontId="9" fillId="0" borderId="37" xfId="42" applyNumberFormat="1" applyFont="1" applyFill="1" applyBorder="1" applyAlignment="1" applyProtection="1">
      <alignment horizontal="left"/>
      <protection hidden="1"/>
    </xf>
    <xf numFmtId="0" fontId="9" fillId="0" borderId="37" xfId="42" applyNumberFormat="1" applyFont="1" applyFill="1" applyBorder="1" applyAlignment="1" applyProtection="1">
      <alignment horizontal="center"/>
      <protection hidden="1"/>
    </xf>
    <xf numFmtId="0" fontId="9" fillId="0" borderId="0" xfId="42" applyNumberFormat="1" applyFont="1" applyFill="1" applyBorder="1" applyAlignment="1" applyProtection="1">
      <alignment horizontal="center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ОАО_Целинное_Бюджет_2013_ТК" xfId="56"/>
    <cellStyle name="Обычный_ОАО_Целинное_Бюджет_2013_ТК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gramcorp.narod.ru/index/tekhnologicheskaja_karta_vozdelyvanija_selskokhozjajstvennykh_kultur/0-13" TargetMode="External" /><Relationship Id="rId2" Type="http://schemas.openxmlformats.org/officeDocument/2006/relationships/hyperlink" Target="http://programcorp.narod.ru/index/tekhnologicheskaja_karta_vozdelyvanija_selskokhozjajstvennykh_kultur/0-13" TargetMode="External" /><Relationship Id="rId3" Type="http://schemas.openxmlformats.org/officeDocument/2006/relationships/hyperlink" Target="http://programcorp.narod.ru/index/raschet_fonda_oplaty_truda/0-27" TargetMode="External" /><Relationship Id="rId4" Type="http://schemas.openxmlformats.org/officeDocument/2006/relationships/hyperlink" Target="http://programcorp.narod.ru/index/spravochnik_vidov_rabot_v_rastenievodstve/0-21" TargetMode="External" /><Relationship Id="rId5" Type="http://schemas.openxmlformats.org/officeDocument/2006/relationships/hyperlink" Target="http://programcorp.narod.ru/index/raschet_fonda_oplaty_truda/0-27" TargetMode="External" /><Relationship Id="rId6" Type="http://schemas.openxmlformats.org/officeDocument/2006/relationships/hyperlink" Target="http://programcorp.narod.ru/index/dopolnitelnye_vyplaty/0-31" TargetMode="External" /><Relationship Id="rId7" Type="http://schemas.openxmlformats.org/officeDocument/2006/relationships/hyperlink" Target="http://programcorp.narod.ru/index/raschet_fonda_oplaty_truda/0-27" TargetMode="External" /><Relationship Id="rId8" Type="http://schemas.openxmlformats.org/officeDocument/2006/relationships/hyperlink" Target="http://programcorp.narod.ru/index/koehfficient_otpusknykh/0-30" TargetMode="External" /><Relationship Id="rId9" Type="http://schemas.openxmlformats.org/officeDocument/2006/relationships/hyperlink" Target="http://programcorp.narod.ru/index/raschet_fonda_oplaty_truda/0-27" TargetMode="External" /><Relationship Id="rId10" Type="http://schemas.openxmlformats.org/officeDocument/2006/relationships/hyperlink" Target="http://programcorp.narod.ru/index/rajonnyj_koehfficient/0-29" TargetMode="External" /><Relationship Id="rId11" Type="http://schemas.openxmlformats.org/officeDocument/2006/relationships/hyperlink" Target="http://programcorp.narod.ru/index/naturalnaja_forma_oplaty_truda/0-28" TargetMode="External" /><Relationship Id="rId12" Type="http://schemas.openxmlformats.org/officeDocument/2006/relationships/hyperlink" Target="http://programcorp.narod.ru/index/raschet_fonda_oplaty_truda/0-27" TargetMode="External" /><Relationship Id="rId13" Type="http://schemas.openxmlformats.org/officeDocument/2006/relationships/hyperlink" Target="http://programcorp.narod.ru/index/ehtalonnaja_smennaja_vyrabotka/0-34" TargetMode="External" /><Relationship Id="rId14" Type="http://schemas.openxmlformats.org/officeDocument/2006/relationships/hyperlink" Target="http://programcorp.narod.ru/index/tonno_kilometr/0-32" TargetMode="External" /><Relationship Id="rId15" Type="http://schemas.openxmlformats.org/officeDocument/2006/relationships/hyperlink" Target="http://programcorp.narod.ru/index/avtomobile_chasy_raboty/0-33" TargetMode="External" /><Relationship Id="rId16" Type="http://schemas.openxmlformats.org/officeDocument/2006/relationships/hyperlink" Target="http://programcorp.narod.ru/index/koehfficient_otpusknykh/0-30" TargetMode="External" /><Relationship Id="rId17" Type="http://schemas.openxmlformats.org/officeDocument/2006/relationships/hyperlink" Target="http://programcorp.narod.ru/index/rajonnyj_koehfficient/0-29" TargetMode="External" /><Relationship Id="rId18" Type="http://schemas.openxmlformats.org/officeDocument/2006/relationships/hyperlink" Target="http://programcorp.narod.ru/index/koehfficient_perevoda_topliva/0-25" TargetMode="External" /><Relationship Id="rId19" Type="http://schemas.openxmlformats.org/officeDocument/2006/relationships/hyperlink" Target="http://programcorp.narod.ru/index/koehfficient_perevoda_topliva/0-25" TargetMode="External" /><Relationship Id="rId20" Type="http://schemas.openxmlformats.org/officeDocument/2006/relationships/hyperlink" Target="http://programcorp.narod.ru/index/koehfficient_perevoda_topliva/0-25" TargetMode="External" /><Relationship Id="rId21" Type="http://schemas.openxmlformats.org/officeDocument/2006/relationships/hyperlink" Target="http://programcorp.narod.ru/index/koehfficient_perevoda_topliva/0-25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00"/>
  <sheetViews>
    <sheetView showZeros="0" zoomScalePageLayoutView="0" workbookViewId="0" topLeftCell="A82">
      <selection activeCell="C2" sqref="C2:I100"/>
    </sheetView>
  </sheetViews>
  <sheetFormatPr defaultColWidth="9.140625" defaultRowHeight="12.75"/>
  <cols>
    <col min="1" max="2" width="46.57421875" style="0" customWidth="1"/>
    <col min="3" max="3" width="49.421875" style="0" customWidth="1"/>
    <col min="4" max="4" width="35.57421875" style="0" customWidth="1"/>
    <col min="5" max="5" width="15.140625" style="0" customWidth="1"/>
    <col min="6" max="6" width="34.57421875" style="0" customWidth="1"/>
    <col min="7" max="7" width="23.28125" style="0" customWidth="1"/>
    <col min="8" max="8" width="15.00390625" style="0" customWidth="1"/>
    <col min="9" max="9" width="12.421875" style="0" customWidth="1"/>
  </cols>
  <sheetData>
    <row r="1" spans="1:8" ht="16.5" thickBot="1">
      <c r="A1" s="317" t="s">
        <v>0</v>
      </c>
      <c r="B1" s="317"/>
      <c r="C1" s="317"/>
      <c r="D1" s="317"/>
      <c r="E1" s="317"/>
      <c r="F1" s="317"/>
      <c r="G1" s="317"/>
      <c r="H1" s="317"/>
    </row>
    <row r="2" spans="1:13" ht="45" customHeight="1" thickBot="1">
      <c r="A2" s="290" t="s">
        <v>1</v>
      </c>
      <c r="B2" s="1" t="s">
        <v>2</v>
      </c>
      <c r="C2" s="296" t="s">
        <v>3</v>
      </c>
      <c r="D2" s="290" t="s">
        <v>4</v>
      </c>
      <c r="E2" s="290" t="s">
        <v>5</v>
      </c>
      <c r="F2" s="296" t="s">
        <v>6</v>
      </c>
      <c r="G2" s="297" t="s">
        <v>7</v>
      </c>
      <c r="H2" s="298" t="s">
        <v>8</v>
      </c>
      <c r="I2" s="299" t="s">
        <v>9</v>
      </c>
      <c r="J2" s="2"/>
      <c r="K2" s="3"/>
      <c r="L2" s="3"/>
      <c r="M2" s="3"/>
    </row>
    <row r="3" spans="1:9" ht="14.25">
      <c r="A3" s="291" t="s">
        <v>92</v>
      </c>
      <c r="B3" s="4"/>
      <c r="C3" s="300" t="s">
        <v>93</v>
      </c>
      <c r="D3" s="301" t="s">
        <v>94</v>
      </c>
      <c r="E3" s="302">
        <v>18.9</v>
      </c>
      <c r="F3" s="300" t="s">
        <v>95</v>
      </c>
      <c r="G3" s="303" t="s">
        <v>96</v>
      </c>
      <c r="H3" s="304" t="s">
        <v>14</v>
      </c>
      <c r="I3" s="305" t="s">
        <v>97</v>
      </c>
    </row>
    <row r="4" spans="1:9" ht="14.25">
      <c r="A4" s="292" t="s">
        <v>98</v>
      </c>
      <c r="B4" s="5"/>
      <c r="C4" s="306" t="s">
        <v>99</v>
      </c>
      <c r="D4" s="307" t="s">
        <v>100</v>
      </c>
      <c r="E4" s="308">
        <v>15.4</v>
      </c>
      <c r="F4" s="306" t="s">
        <v>101</v>
      </c>
      <c r="G4" s="309" t="s">
        <v>102</v>
      </c>
      <c r="H4" s="310" t="s">
        <v>103</v>
      </c>
      <c r="I4" s="307" t="s">
        <v>104</v>
      </c>
    </row>
    <row r="5" spans="1:9" ht="14.25">
      <c r="A5" s="292" t="s">
        <v>105</v>
      </c>
      <c r="B5" s="5"/>
      <c r="C5" s="306" t="s">
        <v>106</v>
      </c>
      <c r="D5" s="307" t="s">
        <v>107</v>
      </c>
      <c r="E5" s="308">
        <v>14.7</v>
      </c>
      <c r="F5" s="306" t="s">
        <v>108</v>
      </c>
      <c r="G5" s="309" t="s">
        <v>109</v>
      </c>
      <c r="H5" s="310" t="s">
        <v>110</v>
      </c>
      <c r="I5" s="307" t="s">
        <v>111</v>
      </c>
    </row>
    <row r="6" spans="1:9" ht="14.25">
      <c r="A6" s="292" t="s">
        <v>112</v>
      </c>
      <c r="B6" s="5"/>
      <c r="C6" s="306" t="s">
        <v>113</v>
      </c>
      <c r="D6" s="307" t="s">
        <v>114</v>
      </c>
      <c r="E6" s="308">
        <v>11.55</v>
      </c>
      <c r="F6" s="311" t="s">
        <v>115</v>
      </c>
      <c r="G6" s="309" t="s">
        <v>116</v>
      </c>
      <c r="H6" s="310" t="s">
        <v>117</v>
      </c>
      <c r="I6" s="307" t="s">
        <v>118</v>
      </c>
    </row>
    <row r="7" spans="1:9" ht="14.25">
      <c r="A7" s="292" t="s">
        <v>119</v>
      </c>
      <c r="B7" s="5"/>
      <c r="C7" s="306" t="s">
        <v>120</v>
      </c>
      <c r="D7" s="307" t="s">
        <v>121</v>
      </c>
      <c r="E7" s="308">
        <v>11.55</v>
      </c>
      <c r="F7" s="311" t="s">
        <v>122</v>
      </c>
      <c r="G7" s="309" t="s">
        <v>123</v>
      </c>
      <c r="H7" s="310" t="s">
        <v>124</v>
      </c>
      <c r="I7" s="307" t="s">
        <v>125</v>
      </c>
    </row>
    <row r="8" spans="1:9" ht="14.25">
      <c r="A8" s="292" t="s">
        <v>126</v>
      </c>
      <c r="B8" s="5"/>
      <c r="C8" s="306" t="s">
        <v>127</v>
      </c>
      <c r="D8" s="307" t="s">
        <v>128</v>
      </c>
      <c r="E8" s="308">
        <v>10.15</v>
      </c>
      <c r="F8" s="311" t="s">
        <v>129</v>
      </c>
      <c r="G8" s="293"/>
      <c r="H8" s="310" t="s">
        <v>130</v>
      </c>
      <c r="I8" s="307" t="s">
        <v>131</v>
      </c>
    </row>
    <row r="9" spans="1:9" ht="14.25">
      <c r="A9" s="292" t="s">
        <v>132</v>
      </c>
      <c r="B9" s="5"/>
      <c r="C9" s="306" t="s">
        <v>133</v>
      </c>
      <c r="D9" s="307" t="s">
        <v>134</v>
      </c>
      <c r="E9" s="308">
        <v>7.7</v>
      </c>
      <c r="F9" s="311" t="s">
        <v>135</v>
      </c>
      <c r="G9" s="293"/>
      <c r="H9" s="310" t="s">
        <v>136</v>
      </c>
      <c r="I9" s="307" t="s">
        <v>137</v>
      </c>
    </row>
    <row r="10" spans="1:9" ht="14.25">
      <c r="A10" s="292" t="s">
        <v>138</v>
      </c>
      <c r="B10" s="5"/>
      <c r="C10" s="306" t="s">
        <v>139</v>
      </c>
      <c r="D10" s="307" t="s">
        <v>140</v>
      </c>
      <c r="E10" s="308">
        <v>5.11</v>
      </c>
      <c r="F10" s="311" t="s">
        <v>141</v>
      </c>
      <c r="G10" s="293"/>
      <c r="H10" s="310"/>
      <c r="I10" s="307" t="s">
        <v>142</v>
      </c>
    </row>
    <row r="11" spans="1:9" ht="14.25">
      <c r="A11" s="292" t="s">
        <v>143</v>
      </c>
      <c r="B11" s="5"/>
      <c r="C11" s="306" t="s">
        <v>144</v>
      </c>
      <c r="D11" s="307" t="s">
        <v>145</v>
      </c>
      <c r="E11" s="308">
        <v>4.9</v>
      </c>
      <c r="F11" s="306" t="s">
        <v>146</v>
      </c>
      <c r="G11" s="293"/>
      <c r="H11" s="310"/>
      <c r="I11" s="307" t="s">
        <v>147</v>
      </c>
    </row>
    <row r="12" spans="1:9" ht="14.25">
      <c r="A12" s="292" t="s">
        <v>148</v>
      </c>
      <c r="B12" s="5"/>
      <c r="C12" s="306" t="s">
        <v>149</v>
      </c>
      <c r="D12" s="307" t="s">
        <v>150</v>
      </c>
      <c r="E12" s="308">
        <v>4.2</v>
      </c>
      <c r="F12" s="312" t="s">
        <v>151</v>
      </c>
      <c r="G12" s="293"/>
      <c r="H12" s="310"/>
      <c r="I12" s="307" t="s">
        <v>152</v>
      </c>
    </row>
    <row r="13" spans="1:9" ht="14.25">
      <c r="A13" s="292" t="s">
        <v>153</v>
      </c>
      <c r="B13" s="5"/>
      <c r="C13" s="306" t="s">
        <v>154</v>
      </c>
      <c r="D13" s="307" t="s">
        <v>155</v>
      </c>
      <c r="E13" s="308">
        <v>4.2</v>
      </c>
      <c r="F13" s="306" t="s">
        <v>156</v>
      </c>
      <c r="G13" s="293"/>
      <c r="H13" s="310"/>
      <c r="I13" s="307" t="s">
        <v>157</v>
      </c>
    </row>
    <row r="14" spans="1:9" ht="14.25">
      <c r="A14" s="292" t="s">
        <v>158</v>
      </c>
      <c r="B14" s="5"/>
      <c r="C14" s="306" t="s">
        <v>159</v>
      </c>
      <c r="D14" s="307" t="s">
        <v>160</v>
      </c>
      <c r="E14" s="308">
        <v>3.85</v>
      </c>
      <c r="F14" s="311" t="s">
        <v>161</v>
      </c>
      <c r="G14" s="293"/>
      <c r="H14" s="310"/>
      <c r="I14" s="307" t="s">
        <v>162</v>
      </c>
    </row>
    <row r="15" spans="1:9" ht="14.25">
      <c r="A15" s="292" t="s">
        <v>163</v>
      </c>
      <c r="B15" s="5"/>
      <c r="C15" s="306" t="s">
        <v>164</v>
      </c>
      <c r="D15" s="307" t="s">
        <v>165</v>
      </c>
      <c r="E15" s="308">
        <v>2.1</v>
      </c>
      <c r="F15" s="306" t="s">
        <v>166</v>
      </c>
      <c r="G15" s="293"/>
      <c r="H15" s="310"/>
      <c r="I15" s="293"/>
    </row>
    <row r="16" spans="1:9" ht="14.25">
      <c r="A16" s="292" t="s">
        <v>167</v>
      </c>
      <c r="B16" s="5"/>
      <c r="C16" s="306" t="s">
        <v>168</v>
      </c>
      <c r="D16" s="307" t="s">
        <v>169</v>
      </c>
      <c r="E16" s="308">
        <v>1.4</v>
      </c>
      <c r="F16" s="306" t="s">
        <v>170</v>
      </c>
      <c r="G16" s="293"/>
      <c r="H16" s="310"/>
      <c r="I16" s="293"/>
    </row>
    <row r="17" spans="1:9" ht="14.25">
      <c r="A17" s="292" t="s">
        <v>171</v>
      </c>
      <c r="B17" s="5"/>
      <c r="C17" s="306" t="s">
        <v>172</v>
      </c>
      <c r="D17" s="307" t="s">
        <v>173</v>
      </c>
      <c r="E17" s="308">
        <v>3.5</v>
      </c>
      <c r="F17" s="306" t="s">
        <v>174</v>
      </c>
      <c r="G17" s="293"/>
      <c r="H17" s="310"/>
      <c r="I17" s="293"/>
    </row>
    <row r="18" spans="1:9" ht="14.25">
      <c r="A18" s="292" t="s">
        <v>175</v>
      </c>
      <c r="B18" s="5"/>
      <c r="C18" s="306" t="s">
        <v>176</v>
      </c>
      <c r="D18" s="307" t="s">
        <v>177</v>
      </c>
      <c r="E18" s="308">
        <v>26.25</v>
      </c>
      <c r="F18" s="306" t="s">
        <v>178</v>
      </c>
      <c r="G18" s="293"/>
      <c r="H18" s="310"/>
      <c r="I18" s="293"/>
    </row>
    <row r="19" spans="1:9" ht="14.25">
      <c r="A19" s="292" t="s">
        <v>179</v>
      </c>
      <c r="B19" s="5"/>
      <c r="C19" s="306" t="s">
        <v>180</v>
      </c>
      <c r="D19" s="313" t="s">
        <v>181</v>
      </c>
      <c r="E19" s="308">
        <v>29.75</v>
      </c>
      <c r="F19" s="306" t="s">
        <v>182</v>
      </c>
      <c r="G19" s="293"/>
      <c r="H19" s="310"/>
      <c r="I19" s="293"/>
    </row>
    <row r="20" spans="1:9" ht="14.25">
      <c r="A20" s="292" t="s">
        <v>183</v>
      </c>
      <c r="B20" s="7"/>
      <c r="C20" s="306" t="s">
        <v>184</v>
      </c>
      <c r="D20" s="313" t="s">
        <v>185</v>
      </c>
      <c r="E20" s="308">
        <v>21.35</v>
      </c>
      <c r="F20" s="306" t="s">
        <v>186</v>
      </c>
      <c r="G20" s="293"/>
      <c r="H20" s="310"/>
      <c r="I20" s="293"/>
    </row>
    <row r="21" spans="1:9" ht="14.25">
      <c r="A21" s="292" t="s">
        <v>187</v>
      </c>
      <c r="B21" s="5"/>
      <c r="C21" s="306" t="s">
        <v>188</v>
      </c>
      <c r="D21" s="313" t="s">
        <v>189</v>
      </c>
      <c r="E21" s="308">
        <v>30.45</v>
      </c>
      <c r="F21" s="312" t="s">
        <v>190</v>
      </c>
      <c r="G21" s="293"/>
      <c r="H21" s="310"/>
      <c r="I21" s="293"/>
    </row>
    <row r="22" spans="1:9" ht="14.25">
      <c r="A22" s="292" t="s">
        <v>191</v>
      </c>
      <c r="B22" s="5"/>
      <c r="C22" s="306" t="s">
        <v>192</v>
      </c>
      <c r="D22" s="314" t="s">
        <v>193</v>
      </c>
      <c r="E22" s="308">
        <v>16.8</v>
      </c>
      <c r="F22" s="306" t="s">
        <v>194</v>
      </c>
      <c r="G22" s="293"/>
      <c r="H22" s="310"/>
      <c r="I22" s="293"/>
    </row>
    <row r="23" spans="1:9" ht="14.25">
      <c r="A23" s="292" t="s">
        <v>195</v>
      </c>
      <c r="B23" s="5"/>
      <c r="C23" s="306" t="s">
        <v>196</v>
      </c>
      <c r="D23" s="313" t="s">
        <v>197</v>
      </c>
      <c r="E23" s="308">
        <v>23.45</v>
      </c>
      <c r="F23" s="306" t="s">
        <v>198</v>
      </c>
      <c r="G23" s="293"/>
      <c r="H23" s="310"/>
      <c r="I23" s="293"/>
    </row>
    <row r="24" spans="1:9" ht="14.25">
      <c r="A24" s="292" t="s">
        <v>199</v>
      </c>
      <c r="B24" s="7"/>
      <c r="C24" s="306" t="s">
        <v>200</v>
      </c>
      <c r="D24" s="313" t="s">
        <v>201</v>
      </c>
      <c r="E24" s="308">
        <v>21</v>
      </c>
      <c r="F24" s="306" t="s">
        <v>202</v>
      </c>
      <c r="G24" s="293"/>
      <c r="H24" s="310"/>
      <c r="I24" s="293"/>
    </row>
    <row r="25" spans="1:9" ht="14.25">
      <c r="A25" s="292" t="s">
        <v>203</v>
      </c>
      <c r="B25" s="5"/>
      <c r="C25" s="306" t="s">
        <v>204</v>
      </c>
      <c r="D25" s="307" t="s">
        <v>205</v>
      </c>
      <c r="E25" s="308">
        <v>12</v>
      </c>
      <c r="F25" s="312" t="s">
        <v>206</v>
      </c>
      <c r="G25" s="293"/>
      <c r="H25" s="310"/>
      <c r="I25" s="293"/>
    </row>
    <row r="26" spans="1:9" ht="14.25">
      <c r="A26" s="292" t="s">
        <v>207</v>
      </c>
      <c r="B26" s="5"/>
      <c r="C26" s="306" t="s">
        <v>208</v>
      </c>
      <c r="D26" s="307" t="s">
        <v>209</v>
      </c>
      <c r="E26" s="308">
        <v>15</v>
      </c>
      <c r="F26" s="306" t="s">
        <v>210</v>
      </c>
      <c r="G26" s="293"/>
      <c r="H26" s="310"/>
      <c r="I26" s="293"/>
    </row>
    <row r="27" spans="1:9" ht="14.25">
      <c r="A27" s="292" t="s">
        <v>211</v>
      </c>
      <c r="B27" s="5"/>
      <c r="C27" s="306" t="s">
        <v>212</v>
      </c>
      <c r="D27" s="307" t="s">
        <v>213</v>
      </c>
      <c r="E27" s="308">
        <v>12</v>
      </c>
      <c r="F27" s="306" t="s">
        <v>214</v>
      </c>
      <c r="G27" s="293"/>
      <c r="H27" s="310"/>
      <c r="I27" s="293"/>
    </row>
    <row r="28" spans="1:9" ht="14.25">
      <c r="A28" s="292" t="s">
        <v>215</v>
      </c>
      <c r="B28" s="5"/>
      <c r="C28" s="306" t="s">
        <v>216</v>
      </c>
      <c r="D28" s="307" t="s">
        <v>217</v>
      </c>
      <c r="E28" s="308">
        <v>18</v>
      </c>
      <c r="F28" s="312" t="s">
        <v>218</v>
      </c>
      <c r="G28" s="293"/>
      <c r="H28" s="310"/>
      <c r="I28" s="293"/>
    </row>
    <row r="29" spans="1:9" ht="14.25">
      <c r="A29" s="292" t="s">
        <v>219</v>
      </c>
      <c r="B29" s="5"/>
      <c r="C29" s="306" t="s">
        <v>220</v>
      </c>
      <c r="D29" s="307" t="s">
        <v>221</v>
      </c>
      <c r="E29" s="308">
        <v>10</v>
      </c>
      <c r="F29" s="306" t="s">
        <v>222</v>
      </c>
      <c r="G29" s="293"/>
      <c r="H29" s="310"/>
      <c r="I29" s="293"/>
    </row>
    <row r="30" spans="1:9" ht="14.25">
      <c r="A30" s="292" t="s">
        <v>223</v>
      </c>
      <c r="B30" s="5"/>
      <c r="C30" s="306" t="s">
        <v>224</v>
      </c>
      <c r="D30" s="313" t="s">
        <v>225</v>
      </c>
      <c r="E30" s="308">
        <v>25</v>
      </c>
      <c r="F30" s="306" t="s">
        <v>213</v>
      </c>
      <c r="G30" s="293"/>
      <c r="H30" s="310"/>
      <c r="I30" s="293"/>
    </row>
    <row r="31" spans="1:9" ht="14.25">
      <c r="A31" s="292" t="s">
        <v>226</v>
      </c>
      <c r="B31" s="5"/>
      <c r="C31" s="306" t="s">
        <v>227</v>
      </c>
      <c r="D31" s="313" t="s">
        <v>228</v>
      </c>
      <c r="E31" s="308">
        <v>21</v>
      </c>
      <c r="F31" s="312" t="s">
        <v>229</v>
      </c>
      <c r="G31" s="293"/>
      <c r="H31" s="310"/>
      <c r="I31" s="293"/>
    </row>
    <row r="32" spans="1:9" ht="14.25">
      <c r="A32" s="292" t="s">
        <v>230</v>
      </c>
      <c r="B32" s="5"/>
      <c r="C32" s="306" t="s">
        <v>231</v>
      </c>
      <c r="D32" s="313" t="s">
        <v>232</v>
      </c>
      <c r="E32" s="308">
        <v>25</v>
      </c>
      <c r="F32" s="306" t="s">
        <v>233</v>
      </c>
      <c r="G32" s="293"/>
      <c r="H32" s="310"/>
      <c r="I32" s="293"/>
    </row>
    <row r="33" spans="1:9" ht="14.25">
      <c r="A33" s="292" t="s">
        <v>234</v>
      </c>
      <c r="B33" s="5"/>
      <c r="C33" s="306" t="s">
        <v>235</v>
      </c>
      <c r="D33" s="313" t="s">
        <v>236</v>
      </c>
      <c r="E33" s="313"/>
      <c r="F33" s="306" t="s">
        <v>237</v>
      </c>
      <c r="G33" s="293"/>
      <c r="H33" s="310"/>
      <c r="I33" s="293"/>
    </row>
    <row r="34" spans="1:9" ht="14.25">
      <c r="A34" s="292" t="s">
        <v>238</v>
      </c>
      <c r="B34" s="5"/>
      <c r="C34" s="306" t="s">
        <v>239</v>
      </c>
      <c r="D34" s="313" t="s">
        <v>240</v>
      </c>
      <c r="E34" s="313"/>
      <c r="F34" s="306" t="s">
        <v>241</v>
      </c>
      <c r="G34" s="293"/>
      <c r="H34" s="310"/>
      <c r="I34" s="293"/>
    </row>
    <row r="35" spans="1:9" ht="14.25">
      <c r="A35" s="294"/>
      <c r="B35" s="5"/>
      <c r="C35" s="306" t="s">
        <v>242</v>
      </c>
      <c r="D35" s="313" t="s">
        <v>243</v>
      </c>
      <c r="E35" s="313"/>
      <c r="F35" s="312" t="s">
        <v>244</v>
      </c>
      <c r="G35" s="293"/>
      <c r="H35" s="310"/>
      <c r="I35" s="293"/>
    </row>
    <row r="36" spans="1:9" ht="14.25">
      <c r="A36" s="294"/>
      <c r="B36" s="5"/>
      <c r="C36" s="306" t="s">
        <v>245</v>
      </c>
      <c r="D36" s="313" t="s">
        <v>246</v>
      </c>
      <c r="E36" s="313"/>
      <c r="F36" s="312" t="s">
        <v>247</v>
      </c>
      <c r="G36" s="293"/>
      <c r="H36" s="310"/>
      <c r="I36" s="293"/>
    </row>
    <row r="37" spans="1:9" ht="14.25">
      <c r="A37" s="294"/>
      <c r="B37" s="5"/>
      <c r="C37" s="306" t="s">
        <v>248</v>
      </c>
      <c r="D37" s="307" t="s">
        <v>249</v>
      </c>
      <c r="E37" s="307"/>
      <c r="F37" s="312" t="s">
        <v>250</v>
      </c>
      <c r="G37" s="293"/>
      <c r="H37" s="310"/>
      <c r="I37" s="293"/>
    </row>
    <row r="38" spans="1:9" ht="14.25">
      <c r="A38" s="294"/>
      <c r="B38" s="5"/>
      <c r="C38" s="315" t="s">
        <v>251</v>
      </c>
      <c r="D38" s="307" t="s">
        <v>252</v>
      </c>
      <c r="E38" s="307"/>
      <c r="F38" s="312" t="s">
        <v>253</v>
      </c>
      <c r="G38" s="293"/>
      <c r="H38" s="310"/>
      <c r="I38" s="293"/>
    </row>
    <row r="39" spans="1:9" ht="14.25">
      <c r="A39" s="294"/>
      <c r="B39" s="5"/>
      <c r="C39" s="310"/>
      <c r="D39" s="307" t="s">
        <v>254</v>
      </c>
      <c r="E39" s="307"/>
      <c r="F39" s="306" t="s">
        <v>255</v>
      </c>
      <c r="G39" s="293"/>
      <c r="H39" s="310"/>
      <c r="I39" s="293"/>
    </row>
    <row r="40" spans="1:9" ht="14.25">
      <c r="A40" s="294"/>
      <c r="B40" s="5"/>
      <c r="C40" s="310"/>
      <c r="D40" s="293"/>
      <c r="E40" s="293"/>
      <c r="F40" s="306" t="s">
        <v>256</v>
      </c>
      <c r="G40" s="293"/>
      <c r="H40" s="310"/>
      <c r="I40" s="293"/>
    </row>
    <row r="41" spans="1:9" ht="14.25">
      <c r="A41" s="294"/>
      <c r="B41" s="5"/>
      <c r="C41" s="310"/>
      <c r="D41" s="293"/>
      <c r="E41" s="293"/>
      <c r="F41" s="306" t="s">
        <v>257</v>
      </c>
      <c r="G41" s="293"/>
      <c r="H41" s="310"/>
      <c r="I41" s="293"/>
    </row>
    <row r="42" spans="1:9" ht="14.25">
      <c r="A42" s="294"/>
      <c r="B42" s="7"/>
      <c r="C42" s="310"/>
      <c r="D42" s="293"/>
      <c r="E42" s="293"/>
      <c r="F42" s="306" t="s">
        <v>258</v>
      </c>
      <c r="G42" s="293"/>
      <c r="H42" s="310"/>
      <c r="I42" s="293"/>
    </row>
    <row r="43" spans="1:9" ht="14.25">
      <c r="A43" s="294"/>
      <c r="B43" s="5"/>
      <c r="C43" s="310"/>
      <c r="D43" s="293"/>
      <c r="E43" s="293"/>
      <c r="F43" s="306" t="s">
        <v>259</v>
      </c>
      <c r="G43" s="293"/>
      <c r="H43" s="310"/>
      <c r="I43" s="293"/>
    </row>
    <row r="44" spans="1:9" ht="14.25">
      <c r="A44" s="294"/>
      <c r="B44" s="5"/>
      <c r="C44" s="310"/>
      <c r="D44" s="293"/>
      <c r="E44" s="293"/>
      <c r="F44" s="306" t="s">
        <v>260</v>
      </c>
      <c r="G44" s="293"/>
      <c r="H44" s="310"/>
      <c r="I44" s="293"/>
    </row>
    <row r="45" spans="1:9" ht="14.25">
      <c r="A45" s="294"/>
      <c r="B45" s="5"/>
      <c r="C45" s="310"/>
      <c r="D45" s="293"/>
      <c r="E45" s="293"/>
      <c r="F45" s="312" t="s">
        <v>261</v>
      </c>
      <c r="G45" s="293"/>
      <c r="H45" s="310"/>
      <c r="I45" s="293"/>
    </row>
    <row r="46" spans="1:9" ht="14.25">
      <c r="A46" s="294"/>
      <c r="B46" s="5"/>
      <c r="C46" s="310"/>
      <c r="D46" s="293"/>
      <c r="E46" s="293"/>
      <c r="F46" s="312" t="s">
        <v>262</v>
      </c>
      <c r="G46" s="293"/>
      <c r="H46" s="310"/>
      <c r="I46" s="293"/>
    </row>
    <row r="47" spans="1:9" ht="14.25">
      <c r="A47" s="294"/>
      <c r="B47" s="5"/>
      <c r="C47" s="310"/>
      <c r="D47" s="293"/>
      <c r="E47" s="293"/>
      <c r="F47" s="312" t="s">
        <v>263</v>
      </c>
      <c r="G47" s="293"/>
      <c r="H47" s="310"/>
      <c r="I47" s="293"/>
    </row>
    <row r="48" spans="1:9" ht="14.25">
      <c r="A48" s="293"/>
      <c r="B48" s="6"/>
      <c r="C48" s="310"/>
      <c r="D48" s="293"/>
      <c r="E48" s="293"/>
      <c r="F48" s="306" t="s">
        <v>221</v>
      </c>
      <c r="G48" s="293"/>
      <c r="H48" s="310"/>
      <c r="I48" s="293"/>
    </row>
    <row r="49" spans="1:9" ht="14.25">
      <c r="A49" s="293"/>
      <c r="B49" s="6"/>
      <c r="C49" s="310"/>
      <c r="D49" s="293"/>
      <c r="E49" s="293"/>
      <c r="F49" s="306" t="s">
        <v>264</v>
      </c>
      <c r="G49" s="293"/>
      <c r="H49" s="310"/>
      <c r="I49" s="293"/>
    </row>
    <row r="50" spans="1:9" ht="14.25">
      <c r="A50" s="293"/>
      <c r="B50" s="6"/>
      <c r="C50" s="310"/>
      <c r="D50" s="293"/>
      <c r="E50" s="293"/>
      <c r="F50" s="312" t="s">
        <v>265</v>
      </c>
      <c r="G50" s="293"/>
      <c r="H50" s="310"/>
      <c r="I50" s="293"/>
    </row>
    <row r="51" spans="1:9" ht="14.25">
      <c r="A51" s="293"/>
      <c r="B51" s="6"/>
      <c r="C51" s="310"/>
      <c r="D51" s="293"/>
      <c r="E51" s="293"/>
      <c r="F51" s="306" t="s">
        <v>266</v>
      </c>
      <c r="G51" s="293"/>
      <c r="H51" s="310"/>
      <c r="I51" s="293"/>
    </row>
    <row r="52" spans="1:9" ht="14.25">
      <c r="A52" s="293"/>
      <c r="B52" s="6"/>
      <c r="C52" s="310"/>
      <c r="D52" s="293"/>
      <c r="E52" s="293"/>
      <c r="F52" s="312" t="s">
        <v>267</v>
      </c>
      <c r="G52" s="293"/>
      <c r="H52" s="310"/>
      <c r="I52" s="293"/>
    </row>
    <row r="53" spans="1:9" ht="14.25">
      <c r="A53" s="293"/>
      <c r="B53" s="6"/>
      <c r="C53" s="310"/>
      <c r="D53" s="293"/>
      <c r="E53" s="293"/>
      <c r="F53" s="306" t="s">
        <v>268</v>
      </c>
      <c r="G53" s="293"/>
      <c r="H53" s="310"/>
      <c r="I53" s="293"/>
    </row>
    <row r="54" spans="1:9" ht="14.25">
      <c r="A54" s="293"/>
      <c r="B54" s="6"/>
      <c r="C54" s="310"/>
      <c r="D54" s="293"/>
      <c r="E54" s="293"/>
      <c r="F54" s="306" t="s">
        <v>269</v>
      </c>
      <c r="G54" s="293"/>
      <c r="H54" s="310"/>
      <c r="I54" s="293"/>
    </row>
    <row r="55" spans="1:9" ht="14.25">
      <c r="A55" s="293"/>
      <c r="B55" s="6"/>
      <c r="C55" s="310"/>
      <c r="D55" s="293"/>
      <c r="E55" s="293"/>
      <c r="F55" s="306" t="s">
        <v>270</v>
      </c>
      <c r="G55" s="293"/>
      <c r="H55" s="310"/>
      <c r="I55" s="293"/>
    </row>
    <row r="56" spans="1:9" ht="14.25">
      <c r="A56" s="293"/>
      <c r="B56" s="6"/>
      <c r="C56" s="310"/>
      <c r="D56" s="293"/>
      <c r="E56" s="293"/>
      <c r="F56" s="306" t="s">
        <v>271</v>
      </c>
      <c r="G56" s="293"/>
      <c r="H56" s="310"/>
      <c r="I56" s="293"/>
    </row>
    <row r="57" spans="1:9" ht="14.25">
      <c r="A57" s="293"/>
      <c r="B57" s="6"/>
      <c r="C57" s="310"/>
      <c r="D57" s="293"/>
      <c r="E57" s="293"/>
      <c r="F57" s="306" t="s">
        <v>272</v>
      </c>
      <c r="G57" s="293"/>
      <c r="H57" s="310"/>
      <c r="I57" s="293"/>
    </row>
    <row r="58" spans="1:9" ht="14.25">
      <c r="A58" s="293"/>
      <c r="B58" s="6"/>
      <c r="C58" s="310"/>
      <c r="D58" s="293"/>
      <c r="E58" s="293"/>
      <c r="F58" s="306" t="s">
        <v>273</v>
      </c>
      <c r="G58" s="293"/>
      <c r="H58" s="310"/>
      <c r="I58" s="293"/>
    </row>
    <row r="59" spans="1:9" ht="14.25">
      <c r="A59" s="293"/>
      <c r="B59" s="6"/>
      <c r="C59" s="310"/>
      <c r="D59" s="293"/>
      <c r="E59" s="293"/>
      <c r="F59" s="306" t="s">
        <v>274</v>
      </c>
      <c r="G59" s="293"/>
      <c r="H59" s="310"/>
      <c r="I59" s="293"/>
    </row>
    <row r="60" spans="1:9" ht="14.25">
      <c r="A60" s="293"/>
      <c r="B60" s="6"/>
      <c r="C60" s="310"/>
      <c r="D60" s="293"/>
      <c r="E60" s="293"/>
      <c r="F60" s="306" t="s">
        <v>275</v>
      </c>
      <c r="G60" s="293"/>
      <c r="H60" s="310"/>
      <c r="I60" s="293"/>
    </row>
    <row r="61" spans="1:9" ht="14.25">
      <c r="A61" s="293"/>
      <c r="B61" s="6"/>
      <c r="C61" s="310"/>
      <c r="D61" s="293"/>
      <c r="E61" s="293"/>
      <c r="F61" s="312" t="s">
        <v>276</v>
      </c>
      <c r="G61" s="293"/>
      <c r="H61" s="310"/>
      <c r="I61" s="293"/>
    </row>
    <row r="62" spans="1:9" ht="14.25">
      <c r="A62" s="293"/>
      <c r="B62" s="6"/>
      <c r="C62" s="310"/>
      <c r="D62" s="293"/>
      <c r="E62" s="293"/>
      <c r="F62" s="312" t="s">
        <v>277</v>
      </c>
      <c r="G62" s="293"/>
      <c r="H62" s="310"/>
      <c r="I62" s="293"/>
    </row>
    <row r="63" spans="1:9" ht="14.25">
      <c r="A63" s="293"/>
      <c r="B63" s="6"/>
      <c r="C63" s="310"/>
      <c r="D63" s="293"/>
      <c r="E63" s="293"/>
      <c r="F63" s="312" t="s">
        <v>278</v>
      </c>
      <c r="G63" s="293"/>
      <c r="H63" s="310"/>
      <c r="I63" s="293"/>
    </row>
    <row r="64" spans="1:9" ht="14.25">
      <c r="A64" s="293"/>
      <c r="B64" s="6"/>
      <c r="C64" s="310"/>
      <c r="D64" s="293"/>
      <c r="E64" s="293"/>
      <c r="F64" s="312" t="s">
        <v>279</v>
      </c>
      <c r="G64" s="293"/>
      <c r="H64" s="310"/>
      <c r="I64" s="293"/>
    </row>
    <row r="65" spans="1:9" ht="14.25">
      <c r="A65" s="293"/>
      <c r="B65" s="6"/>
      <c r="C65" s="310"/>
      <c r="D65" s="293"/>
      <c r="E65" s="293"/>
      <c r="F65" s="312" t="s">
        <v>280</v>
      </c>
      <c r="G65" s="293"/>
      <c r="H65" s="310"/>
      <c r="I65" s="293"/>
    </row>
    <row r="66" spans="1:9" ht="14.25">
      <c r="A66" s="293"/>
      <c r="B66" s="6"/>
      <c r="C66" s="310"/>
      <c r="D66" s="293"/>
      <c r="E66" s="293"/>
      <c r="F66" s="312" t="s">
        <v>281</v>
      </c>
      <c r="G66" s="293"/>
      <c r="H66" s="310"/>
      <c r="I66" s="293"/>
    </row>
    <row r="67" spans="1:9" ht="14.25">
      <c r="A67" s="293"/>
      <c r="B67" s="6"/>
      <c r="C67" s="310"/>
      <c r="D67" s="293"/>
      <c r="E67" s="293"/>
      <c r="F67" s="312" t="s">
        <v>282</v>
      </c>
      <c r="G67" s="293"/>
      <c r="H67" s="310"/>
      <c r="I67" s="293"/>
    </row>
    <row r="68" spans="1:9" ht="14.25">
      <c r="A68" s="293"/>
      <c r="B68" s="6"/>
      <c r="C68" s="310"/>
      <c r="D68" s="293"/>
      <c r="E68" s="293"/>
      <c r="F68" s="312" t="s">
        <v>283</v>
      </c>
      <c r="G68" s="293"/>
      <c r="H68" s="310"/>
      <c r="I68" s="293"/>
    </row>
    <row r="69" spans="1:9" ht="14.25">
      <c r="A69" s="293"/>
      <c r="B69" s="6"/>
      <c r="C69" s="310"/>
      <c r="D69" s="293"/>
      <c r="E69" s="293"/>
      <c r="F69" s="306" t="s">
        <v>284</v>
      </c>
      <c r="G69" s="293"/>
      <c r="H69" s="310"/>
      <c r="I69" s="293"/>
    </row>
    <row r="70" spans="1:9" ht="14.25">
      <c r="A70" s="293"/>
      <c r="B70" s="6"/>
      <c r="C70" s="310"/>
      <c r="D70" s="293"/>
      <c r="E70" s="293"/>
      <c r="F70" s="306" t="s">
        <v>285</v>
      </c>
      <c r="G70" s="293"/>
      <c r="H70" s="310"/>
      <c r="I70" s="293"/>
    </row>
    <row r="71" spans="1:9" ht="14.25">
      <c r="A71" s="293"/>
      <c r="B71" s="6"/>
      <c r="C71" s="310"/>
      <c r="D71" s="293"/>
      <c r="E71" s="293"/>
      <c r="F71" s="312" t="s">
        <v>286</v>
      </c>
      <c r="G71" s="293"/>
      <c r="H71" s="310"/>
      <c r="I71" s="293"/>
    </row>
    <row r="72" spans="1:9" ht="14.25">
      <c r="A72" s="293"/>
      <c r="B72" s="6"/>
      <c r="C72" s="310"/>
      <c r="D72" s="293"/>
      <c r="E72" s="293"/>
      <c r="F72" s="312" t="s">
        <v>287</v>
      </c>
      <c r="G72" s="293"/>
      <c r="H72" s="310"/>
      <c r="I72" s="293"/>
    </row>
    <row r="73" spans="1:9" ht="14.25">
      <c r="A73" s="293"/>
      <c r="B73" s="8"/>
      <c r="C73" s="310"/>
      <c r="D73" s="293"/>
      <c r="E73" s="293"/>
      <c r="F73" s="310"/>
      <c r="G73" s="293"/>
      <c r="H73" s="310"/>
      <c r="I73" s="293"/>
    </row>
    <row r="74" spans="1:9" ht="14.25">
      <c r="A74" s="293"/>
      <c r="B74" s="8"/>
      <c r="C74" s="310"/>
      <c r="D74" s="293"/>
      <c r="E74" s="293"/>
      <c r="F74" s="310"/>
      <c r="G74" s="293"/>
      <c r="H74" s="310"/>
      <c r="I74" s="293"/>
    </row>
    <row r="75" spans="1:9" ht="14.25">
      <c r="A75" s="293"/>
      <c r="B75" s="8"/>
      <c r="C75" s="310"/>
      <c r="D75" s="293"/>
      <c r="E75" s="293"/>
      <c r="F75" s="310"/>
      <c r="G75" s="293"/>
      <c r="H75" s="310"/>
      <c r="I75" s="293"/>
    </row>
    <row r="76" spans="1:9" ht="14.25">
      <c r="A76" s="293"/>
      <c r="B76" s="8"/>
      <c r="C76" s="310"/>
      <c r="D76" s="293"/>
      <c r="E76" s="293"/>
      <c r="F76" s="310"/>
      <c r="G76" s="293"/>
      <c r="H76" s="310"/>
      <c r="I76" s="293"/>
    </row>
    <row r="77" spans="1:9" ht="14.25">
      <c r="A77" s="293"/>
      <c r="B77" s="8"/>
      <c r="C77" s="310"/>
      <c r="D77" s="293"/>
      <c r="E77" s="293"/>
      <c r="F77" s="310"/>
      <c r="G77" s="293"/>
      <c r="H77" s="310"/>
      <c r="I77" s="293"/>
    </row>
    <row r="78" spans="1:9" ht="14.25">
      <c r="A78" s="293"/>
      <c r="B78" s="8"/>
      <c r="C78" s="310"/>
      <c r="D78" s="293"/>
      <c r="E78" s="293"/>
      <c r="F78" s="310"/>
      <c r="G78" s="293"/>
      <c r="H78" s="310"/>
      <c r="I78" s="293"/>
    </row>
    <row r="79" spans="1:9" ht="14.25">
      <c r="A79" s="293"/>
      <c r="B79" s="8"/>
      <c r="C79" s="310"/>
      <c r="D79" s="293"/>
      <c r="E79" s="293"/>
      <c r="F79" s="310"/>
      <c r="G79" s="293"/>
      <c r="H79" s="310"/>
      <c r="I79" s="293"/>
    </row>
    <row r="80" spans="1:9" ht="14.25">
      <c r="A80" s="293"/>
      <c r="B80" s="8"/>
      <c r="C80" s="310"/>
      <c r="D80" s="293"/>
      <c r="E80" s="293"/>
      <c r="F80" s="310"/>
      <c r="G80" s="293"/>
      <c r="H80" s="310"/>
      <c r="I80" s="293"/>
    </row>
    <row r="81" spans="1:9" ht="14.25">
      <c r="A81" s="293"/>
      <c r="B81" s="8"/>
      <c r="C81" s="310"/>
      <c r="D81" s="293"/>
      <c r="E81" s="293"/>
      <c r="F81" s="310"/>
      <c r="G81" s="293"/>
      <c r="H81" s="310"/>
      <c r="I81" s="293"/>
    </row>
    <row r="82" spans="1:9" ht="14.25">
      <c r="A82" s="293"/>
      <c r="B82" s="8"/>
      <c r="C82" s="310"/>
      <c r="D82" s="293"/>
      <c r="E82" s="293"/>
      <c r="F82" s="310"/>
      <c r="G82" s="293"/>
      <c r="H82" s="310"/>
      <c r="I82" s="293"/>
    </row>
    <row r="83" spans="1:9" ht="14.25">
      <c r="A83" s="293"/>
      <c r="B83" s="8"/>
      <c r="C83" s="310"/>
      <c r="D83" s="293"/>
      <c r="E83" s="293"/>
      <c r="F83" s="310"/>
      <c r="G83" s="293"/>
      <c r="H83" s="310"/>
      <c r="I83" s="293"/>
    </row>
    <row r="84" spans="1:9" ht="14.25">
      <c r="A84" s="293"/>
      <c r="B84" s="8"/>
      <c r="C84" s="310"/>
      <c r="D84" s="293"/>
      <c r="E84" s="293"/>
      <c r="F84" s="310"/>
      <c r="G84" s="293"/>
      <c r="H84" s="310"/>
      <c r="I84" s="293"/>
    </row>
    <row r="85" spans="1:9" ht="14.25">
      <c r="A85" s="293"/>
      <c r="B85" s="8"/>
      <c r="C85" s="310"/>
      <c r="D85" s="293"/>
      <c r="E85" s="293"/>
      <c r="F85" s="310"/>
      <c r="G85" s="293"/>
      <c r="H85" s="310"/>
      <c r="I85" s="293"/>
    </row>
    <row r="86" spans="1:9" ht="14.25">
      <c r="A86" s="293"/>
      <c r="B86" s="8"/>
      <c r="C86" s="310"/>
      <c r="D86" s="293"/>
      <c r="E86" s="293"/>
      <c r="F86" s="310"/>
      <c r="G86" s="293"/>
      <c r="H86" s="310"/>
      <c r="I86" s="293"/>
    </row>
    <row r="87" spans="1:9" ht="14.25">
      <c r="A87" s="293"/>
      <c r="B87" s="8"/>
      <c r="C87" s="310"/>
      <c r="D87" s="293"/>
      <c r="E87" s="293"/>
      <c r="F87" s="310"/>
      <c r="G87" s="293"/>
      <c r="H87" s="310"/>
      <c r="I87" s="293"/>
    </row>
    <row r="88" spans="1:9" ht="14.25">
      <c r="A88" s="293"/>
      <c r="B88" s="8"/>
      <c r="C88" s="310"/>
      <c r="D88" s="293"/>
      <c r="E88" s="293"/>
      <c r="F88" s="310"/>
      <c r="G88" s="293"/>
      <c r="H88" s="310"/>
      <c r="I88" s="293"/>
    </row>
    <row r="89" spans="1:9" ht="14.25">
      <c r="A89" s="293"/>
      <c r="B89" s="8"/>
      <c r="C89" s="310"/>
      <c r="D89" s="293"/>
      <c r="E89" s="293"/>
      <c r="F89" s="310"/>
      <c r="G89" s="293"/>
      <c r="H89" s="310"/>
      <c r="I89" s="293"/>
    </row>
    <row r="90" spans="1:9" ht="14.25">
      <c r="A90" s="293"/>
      <c r="B90" s="8"/>
      <c r="C90" s="310"/>
      <c r="D90" s="293"/>
      <c r="E90" s="293"/>
      <c r="F90" s="310"/>
      <c r="G90" s="293"/>
      <c r="H90" s="310"/>
      <c r="I90" s="293"/>
    </row>
    <row r="91" spans="1:9" ht="14.25">
      <c r="A91" s="293"/>
      <c r="B91" s="8"/>
      <c r="C91" s="310"/>
      <c r="D91" s="293"/>
      <c r="E91" s="293"/>
      <c r="F91" s="310"/>
      <c r="G91" s="293"/>
      <c r="H91" s="310"/>
      <c r="I91" s="293"/>
    </row>
    <row r="92" spans="1:9" ht="14.25">
      <c r="A92" s="293"/>
      <c r="B92" s="8"/>
      <c r="C92" s="310"/>
      <c r="D92" s="293"/>
      <c r="E92" s="293"/>
      <c r="F92" s="310"/>
      <c r="G92" s="293"/>
      <c r="H92" s="310"/>
      <c r="I92" s="293"/>
    </row>
    <row r="93" spans="1:9" ht="14.25">
      <c r="A93" s="293"/>
      <c r="B93" s="8"/>
      <c r="C93" s="310"/>
      <c r="D93" s="293"/>
      <c r="E93" s="293"/>
      <c r="F93" s="310"/>
      <c r="G93" s="293"/>
      <c r="H93" s="310"/>
      <c r="I93" s="293"/>
    </row>
    <row r="94" spans="1:9" ht="14.25">
      <c r="A94" s="293"/>
      <c r="B94" s="8"/>
      <c r="C94" s="310"/>
      <c r="D94" s="293"/>
      <c r="E94" s="293"/>
      <c r="F94" s="310"/>
      <c r="G94" s="293"/>
      <c r="H94" s="310"/>
      <c r="I94" s="293"/>
    </row>
    <row r="95" spans="1:9" ht="14.25">
      <c r="A95" s="293"/>
      <c r="B95" s="8"/>
      <c r="C95" s="310"/>
      <c r="D95" s="293"/>
      <c r="E95" s="293"/>
      <c r="F95" s="310"/>
      <c r="G95" s="293"/>
      <c r="H95" s="310"/>
      <c r="I95" s="293"/>
    </row>
    <row r="96" spans="1:9" ht="14.25">
      <c r="A96" s="293"/>
      <c r="B96" s="8"/>
      <c r="C96" s="310"/>
      <c r="D96" s="293"/>
      <c r="E96" s="293"/>
      <c r="F96" s="310"/>
      <c r="G96" s="293"/>
      <c r="H96" s="310"/>
      <c r="I96" s="293"/>
    </row>
    <row r="97" spans="1:9" ht="14.25">
      <c r="A97" s="293"/>
      <c r="B97" s="8"/>
      <c r="C97" s="310"/>
      <c r="D97" s="293"/>
      <c r="E97" s="293"/>
      <c r="F97" s="310"/>
      <c r="G97" s="293"/>
      <c r="H97" s="310"/>
      <c r="I97" s="293"/>
    </row>
    <row r="98" spans="1:9" ht="14.25">
      <c r="A98" s="293"/>
      <c r="B98" s="8"/>
      <c r="C98" s="310"/>
      <c r="D98" s="293"/>
      <c r="E98" s="293"/>
      <c r="F98" s="310"/>
      <c r="G98" s="293"/>
      <c r="H98" s="310"/>
      <c r="I98" s="293"/>
    </row>
    <row r="99" spans="1:9" ht="14.25">
      <c r="A99" s="293"/>
      <c r="B99" s="8"/>
      <c r="C99" s="310"/>
      <c r="D99" s="293"/>
      <c r="E99" s="293"/>
      <c r="F99" s="310"/>
      <c r="G99" s="293"/>
      <c r="H99" s="310"/>
      <c r="I99" s="293"/>
    </row>
    <row r="100" spans="1:9" ht="15" thickBot="1">
      <c r="A100" s="295"/>
      <c r="B100" s="9"/>
      <c r="C100" s="316"/>
      <c r="D100" s="295"/>
      <c r="E100" s="295"/>
      <c r="F100" s="316"/>
      <c r="G100" s="295"/>
      <c r="H100" s="316"/>
      <c r="I100" s="295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A87"/>
  <sheetViews>
    <sheetView showGridLines="0" showZero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4.28125" style="0" customWidth="1"/>
    <col min="2" max="2" width="39.7109375" style="0" customWidth="1"/>
    <col min="3" max="3" width="4.7109375" style="0" customWidth="1"/>
    <col min="4" max="4" width="7.57421875" style="0" customWidth="1"/>
    <col min="5" max="5" width="6.28125" style="0" customWidth="1"/>
    <col min="6" max="6" width="6.140625" style="0" customWidth="1"/>
    <col min="8" max="8" width="5.7109375" style="0" customWidth="1"/>
    <col min="9" max="9" width="22.00390625" style="0" customWidth="1"/>
    <col min="10" max="10" width="22.28125" style="0" customWidth="1"/>
    <col min="11" max="11" width="4.57421875" style="0" customWidth="1"/>
    <col min="12" max="12" width="8.28125" style="0" customWidth="1"/>
    <col min="13" max="14" width="5.7109375" style="0" customWidth="1"/>
    <col min="15" max="15" width="5.8515625" style="0" customWidth="1"/>
    <col min="16" max="16" width="6.140625" style="0" customWidth="1"/>
    <col min="17" max="17" width="7.00390625" style="0" customWidth="1"/>
    <col min="18" max="18" width="7.140625" style="0" customWidth="1"/>
    <col min="19" max="19" width="7.28125" style="0" customWidth="1"/>
    <col min="20" max="20" width="6.00390625" style="0" customWidth="1"/>
    <col min="21" max="21" width="7.28125" style="0" customWidth="1"/>
    <col min="22" max="22" width="6.00390625" style="0" customWidth="1"/>
    <col min="23" max="23" width="7.140625" style="0" customWidth="1"/>
    <col min="24" max="24" width="9.421875" style="0" customWidth="1"/>
    <col min="25" max="25" width="12.8515625" style="0" customWidth="1"/>
    <col min="27" max="29" width="7.7109375" style="0" customWidth="1"/>
    <col min="30" max="30" width="0" style="0" hidden="1" customWidth="1"/>
    <col min="31" max="31" width="12.8515625" style="0" customWidth="1"/>
    <col min="32" max="34" width="11.7109375" style="0" customWidth="1"/>
    <col min="35" max="36" width="13.421875" style="0" customWidth="1"/>
    <col min="37" max="37" width="12.421875" style="0" customWidth="1"/>
    <col min="38" max="38" width="8.00390625" style="0" customWidth="1"/>
    <col min="39" max="39" width="7.28125" style="0" customWidth="1"/>
    <col min="40" max="40" width="7.8515625" style="0" customWidth="1"/>
    <col min="43" max="43" width="12.140625" style="0" customWidth="1"/>
    <col min="44" max="44" width="12.28125" style="0" customWidth="1"/>
    <col min="45" max="45" width="8.28125" style="0" customWidth="1"/>
    <col min="46" max="46" width="9.28125" style="0" customWidth="1"/>
    <col min="47" max="47" width="11.8515625" style="0" customWidth="1"/>
    <col min="48" max="48" width="13.57421875" style="0" customWidth="1"/>
    <col min="49" max="49" width="12.28125" style="0" customWidth="1"/>
    <col min="50" max="50" width="13.7109375" style="0" customWidth="1"/>
    <col min="51" max="51" width="11.28125" style="0" customWidth="1"/>
    <col min="52" max="52" width="11.57421875" style="0" customWidth="1"/>
    <col min="53" max="53" width="12.57421875" style="0" customWidth="1"/>
  </cols>
  <sheetData>
    <row r="1" spans="1:48" ht="21" customHeight="1">
      <c r="A1" s="373"/>
      <c r="B1" s="373"/>
      <c r="C1" s="373"/>
      <c r="D1" s="373"/>
      <c r="E1" s="373"/>
      <c r="F1" s="373"/>
      <c r="G1" s="373"/>
      <c r="H1" s="373"/>
      <c r="I1" s="374" t="s">
        <v>10</v>
      </c>
      <c r="J1" s="374"/>
      <c r="K1" s="10">
        <v>1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AA1" s="11"/>
      <c r="AB1" s="11"/>
      <c r="AC1" s="11"/>
      <c r="AD1" s="11"/>
      <c r="AF1" s="12"/>
      <c r="AG1" s="12"/>
      <c r="AH1" s="12"/>
      <c r="AI1" s="12"/>
      <c r="AJ1" s="12"/>
      <c r="AK1" s="375" t="s">
        <v>10</v>
      </c>
      <c r="AL1" s="375"/>
      <c r="AM1" s="375"/>
      <c r="AN1" s="375"/>
      <c r="AO1" s="375"/>
      <c r="AP1" s="375"/>
      <c r="AQ1" s="13">
        <f>K1</f>
        <v>1</v>
      </c>
      <c r="AR1" s="376" t="s">
        <v>11</v>
      </c>
      <c r="AS1" s="376"/>
      <c r="AT1" s="376"/>
      <c r="AU1" s="376"/>
      <c r="AV1" s="3"/>
    </row>
    <row r="2" spans="1:30" ht="18" customHeight="1">
      <c r="A2" s="14"/>
      <c r="B2" s="15" t="s">
        <v>12</v>
      </c>
      <c r="C2" s="368"/>
      <c r="D2" s="368"/>
      <c r="F2" s="16"/>
      <c r="H2" s="17"/>
      <c r="I2" s="17"/>
      <c r="J2" s="3"/>
      <c r="L2" s="18"/>
      <c r="M2" s="18"/>
      <c r="N2" s="19"/>
      <c r="O2" s="369" t="s">
        <v>13</v>
      </c>
      <c r="P2" s="369"/>
      <c r="Q2" s="369"/>
      <c r="R2" s="369"/>
      <c r="S2" s="20"/>
      <c r="T2" s="19" t="s">
        <v>14</v>
      </c>
      <c r="U2" s="14"/>
      <c r="V2" s="14"/>
      <c r="W2" s="14"/>
      <c r="Z2" s="21"/>
      <c r="AA2" s="21"/>
      <c r="AB2" s="21"/>
      <c r="AC2" s="21"/>
      <c r="AD2" s="21"/>
    </row>
    <row r="3" spans="1:30" ht="18" customHeight="1">
      <c r="A3" s="14"/>
      <c r="B3" s="22" t="s">
        <v>15</v>
      </c>
      <c r="C3" s="368"/>
      <c r="D3" s="368"/>
      <c r="E3" s="17"/>
      <c r="F3" s="17"/>
      <c r="J3" s="23"/>
      <c r="L3" s="18"/>
      <c r="M3" s="18"/>
      <c r="N3" s="19"/>
      <c r="O3" s="369" t="s">
        <v>16</v>
      </c>
      <c r="P3" s="369"/>
      <c r="Q3" s="369"/>
      <c r="R3" s="369"/>
      <c r="S3" s="20"/>
      <c r="T3" s="19" t="s">
        <v>17</v>
      </c>
      <c r="U3" s="14"/>
      <c r="V3" s="14"/>
      <c r="W3" s="14"/>
      <c r="Z3" s="21"/>
      <c r="AA3" s="21"/>
      <c r="AB3" s="21"/>
      <c r="AC3" s="21"/>
      <c r="AD3" s="21"/>
    </row>
    <row r="4" spans="1:30" ht="18" customHeight="1">
      <c r="A4" s="14"/>
      <c r="B4" s="15" t="s">
        <v>18</v>
      </c>
      <c r="C4" s="363"/>
      <c r="D4" s="363"/>
      <c r="E4" s="363"/>
      <c r="K4" s="24"/>
      <c r="L4" s="369" t="s">
        <v>19</v>
      </c>
      <c r="M4" s="369"/>
      <c r="N4" s="369"/>
      <c r="O4" s="369"/>
      <c r="P4" s="369"/>
      <c r="Q4" s="369"/>
      <c r="R4" s="369"/>
      <c r="S4" s="20"/>
      <c r="T4" s="19" t="s">
        <v>20</v>
      </c>
      <c r="U4" s="14"/>
      <c r="V4" s="14"/>
      <c r="W4" s="14"/>
      <c r="Z4" s="21"/>
      <c r="AA4" s="21"/>
      <c r="AB4" s="21"/>
      <c r="AC4" s="21"/>
      <c r="AD4" s="21"/>
    </row>
    <row r="5" spans="1:30" ht="18" customHeight="1">
      <c r="A5" s="14"/>
      <c r="B5" s="15" t="s">
        <v>21</v>
      </c>
      <c r="C5" s="370"/>
      <c r="D5" s="371"/>
      <c r="E5" s="371"/>
      <c r="F5" s="371"/>
      <c r="G5" s="371"/>
      <c r="H5" s="371"/>
      <c r="I5" s="372"/>
      <c r="K5" s="24"/>
      <c r="L5" s="369" t="s">
        <v>22</v>
      </c>
      <c r="M5" s="369"/>
      <c r="N5" s="369"/>
      <c r="O5" s="369"/>
      <c r="P5" s="369"/>
      <c r="Q5" s="369"/>
      <c r="R5" s="369"/>
      <c r="S5" s="20"/>
      <c r="T5" s="19" t="s">
        <v>20</v>
      </c>
      <c r="U5" s="14"/>
      <c r="V5" s="14"/>
      <c r="W5" s="14"/>
      <c r="Z5" s="21"/>
      <c r="AA5" s="21"/>
      <c r="AB5" s="21"/>
      <c r="AC5" s="21"/>
      <c r="AD5" s="21"/>
    </row>
    <row r="6" spans="1:23" ht="18" customHeight="1">
      <c r="A6" s="14"/>
      <c r="B6" s="15" t="s">
        <v>23</v>
      </c>
      <c r="C6" s="363"/>
      <c r="D6" s="363"/>
      <c r="E6" s="363"/>
      <c r="F6" s="363"/>
      <c r="G6" s="25"/>
      <c r="P6" s="14"/>
      <c r="Q6" s="14"/>
      <c r="R6" s="14"/>
      <c r="S6" s="14"/>
      <c r="T6" s="14"/>
      <c r="U6" s="14"/>
      <c r="V6" s="14"/>
      <c r="W6" s="14"/>
    </row>
    <row r="7" spans="1:30" ht="12.75">
      <c r="A7" s="14"/>
      <c r="B7" s="14"/>
      <c r="C7" s="14"/>
      <c r="D7" s="14"/>
      <c r="E7" s="14"/>
      <c r="F7" s="14"/>
      <c r="G7" s="14"/>
      <c r="H7" s="14"/>
      <c r="I7" s="2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AA7" s="14"/>
      <c r="AB7" s="14"/>
      <c r="AC7" s="14"/>
      <c r="AD7" s="14"/>
    </row>
    <row r="8" spans="1:53" ht="14.25" customHeight="1">
      <c r="A8" s="364" t="s">
        <v>24</v>
      </c>
      <c r="B8" s="365" t="s">
        <v>25</v>
      </c>
      <c r="C8" s="366" t="s">
        <v>26</v>
      </c>
      <c r="D8" s="366"/>
      <c r="E8" s="366"/>
      <c r="F8" s="366"/>
      <c r="G8" s="366" t="s">
        <v>27</v>
      </c>
      <c r="H8" s="366"/>
      <c r="I8" s="366" t="s">
        <v>28</v>
      </c>
      <c r="J8" s="366"/>
      <c r="K8" s="366"/>
      <c r="L8" s="355" t="s">
        <v>29</v>
      </c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6" t="s">
        <v>30</v>
      </c>
      <c r="Y8" s="356"/>
      <c r="Z8" s="357" t="s">
        <v>31</v>
      </c>
      <c r="AA8" s="358" t="s">
        <v>32</v>
      </c>
      <c r="AB8" s="359" t="s">
        <v>33</v>
      </c>
      <c r="AC8" s="360" t="s">
        <v>34</v>
      </c>
      <c r="AD8" s="27"/>
      <c r="AE8" s="348" t="s">
        <v>35</v>
      </c>
      <c r="AF8" s="348"/>
      <c r="AG8" s="348" t="s">
        <v>36</v>
      </c>
      <c r="AH8" s="348"/>
      <c r="AI8" s="349" t="s">
        <v>37</v>
      </c>
      <c r="AJ8" s="349"/>
      <c r="AK8" s="349"/>
      <c r="AL8" s="350" t="s">
        <v>38</v>
      </c>
      <c r="AM8" s="350"/>
      <c r="AN8" s="350"/>
      <c r="AO8" s="350"/>
      <c r="AP8" s="350"/>
      <c r="AQ8" s="350"/>
      <c r="AR8" s="350"/>
      <c r="AS8" s="350"/>
      <c r="AT8" s="350"/>
      <c r="AU8" s="351" t="s">
        <v>39</v>
      </c>
      <c r="AV8" s="28" t="s">
        <v>40</v>
      </c>
      <c r="AW8" s="352" t="s">
        <v>41</v>
      </c>
      <c r="AX8" s="29" t="s">
        <v>40</v>
      </c>
      <c r="AY8" s="339" t="s">
        <v>42</v>
      </c>
      <c r="AZ8" s="339"/>
      <c r="BA8" s="340" t="s">
        <v>43</v>
      </c>
    </row>
    <row r="9" spans="1:53" ht="14.25" customHeight="1">
      <c r="A9" s="364"/>
      <c r="B9" s="365"/>
      <c r="C9" s="341" t="s">
        <v>44</v>
      </c>
      <c r="D9" s="342" t="s">
        <v>45</v>
      </c>
      <c r="E9" s="343" t="s">
        <v>46</v>
      </c>
      <c r="F9" s="344" t="s">
        <v>47</v>
      </c>
      <c r="G9" s="366"/>
      <c r="H9" s="366"/>
      <c r="I9" s="345" t="s">
        <v>48</v>
      </c>
      <c r="J9" s="333" t="s">
        <v>49</v>
      </c>
      <c r="K9" s="333"/>
      <c r="L9" s="346" t="s">
        <v>50</v>
      </c>
      <c r="M9" s="347" t="s">
        <v>51</v>
      </c>
      <c r="N9" s="347"/>
      <c r="O9" s="347"/>
      <c r="P9" s="361" t="s">
        <v>52</v>
      </c>
      <c r="Q9" s="361"/>
      <c r="R9" s="361"/>
      <c r="S9" s="361"/>
      <c r="T9" s="361"/>
      <c r="U9" s="361"/>
      <c r="V9" s="361"/>
      <c r="W9" s="361"/>
      <c r="X9" s="356"/>
      <c r="Y9" s="356"/>
      <c r="Z9" s="357"/>
      <c r="AA9" s="358"/>
      <c r="AB9" s="359"/>
      <c r="AC9" s="360"/>
      <c r="AD9" s="30"/>
      <c r="AE9" s="348"/>
      <c r="AF9" s="348"/>
      <c r="AG9" s="348"/>
      <c r="AH9" s="348"/>
      <c r="AI9" s="349"/>
      <c r="AJ9" s="349"/>
      <c r="AK9" s="349"/>
      <c r="AL9" s="353" t="s">
        <v>53</v>
      </c>
      <c r="AM9" s="353"/>
      <c r="AN9" s="329" t="s">
        <v>54</v>
      </c>
      <c r="AO9" s="329"/>
      <c r="AP9" s="329"/>
      <c r="AQ9" s="329"/>
      <c r="AR9" s="31" t="s">
        <v>55</v>
      </c>
      <c r="AS9" s="354" t="s">
        <v>56</v>
      </c>
      <c r="AT9" s="354"/>
      <c r="AU9" s="351"/>
      <c r="AV9" s="32"/>
      <c r="AW9" s="352"/>
      <c r="AX9" s="33"/>
      <c r="AY9" s="339"/>
      <c r="AZ9" s="339"/>
      <c r="BA9" s="340"/>
    </row>
    <row r="10" spans="1:53" ht="30" customHeight="1">
      <c r="A10" s="364"/>
      <c r="B10" s="365"/>
      <c r="C10" s="341"/>
      <c r="D10" s="342"/>
      <c r="E10" s="343"/>
      <c r="F10" s="344"/>
      <c r="G10" s="367" t="s">
        <v>57</v>
      </c>
      <c r="H10" s="344" t="s">
        <v>58</v>
      </c>
      <c r="I10" s="345"/>
      <c r="J10" s="333"/>
      <c r="K10" s="333"/>
      <c r="L10" s="346"/>
      <c r="M10" s="347"/>
      <c r="N10" s="347"/>
      <c r="O10" s="347"/>
      <c r="P10" s="362" t="s">
        <v>59</v>
      </c>
      <c r="Q10" s="362"/>
      <c r="R10" s="362" t="s">
        <v>60</v>
      </c>
      <c r="S10" s="362"/>
      <c r="T10" s="362" t="s">
        <v>61</v>
      </c>
      <c r="U10" s="362"/>
      <c r="V10" s="333" t="s">
        <v>62</v>
      </c>
      <c r="W10" s="333"/>
      <c r="X10" s="356"/>
      <c r="Y10" s="356"/>
      <c r="Z10" s="357"/>
      <c r="AA10" s="358"/>
      <c r="AB10" s="359"/>
      <c r="AC10" s="360"/>
      <c r="AD10" s="30"/>
      <c r="AE10" s="334" t="s">
        <v>63</v>
      </c>
      <c r="AF10" s="335" t="s">
        <v>64</v>
      </c>
      <c r="AG10" s="336" t="s">
        <v>65</v>
      </c>
      <c r="AH10" s="337" t="s">
        <v>66</v>
      </c>
      <c r="AI10" s="338" t="s">
        <v>63</v>
      </c>
      <c r="AJ10" s="323" t="s">
        <v>67</v>
      </c>
      <c r="AK10" s="328" t="s">
        <v>64</v>
      </c>
      <c r="AL10" s="353"/>
      <c r="AM10" s="353"/>
      <c r="AN10" s="329" t="s">
        <v>68</v>
      </c>
      <c r="AO10" s="329"/>
      <c r="AP10" s="329" t="s">
        <v>69</v>
      </c>
      <c r="AQ10" s="329"/>
      <c r="AR10" s="34"/>
      <c r="AS10" s="354"/>
      <c r="AT10" s="354"/>
      <c r="AU10" s="351"/>
      <c r="AV10" s="330" t="s">
        <v>70</v>
      </c>
      <c r="AW10" s="352"/>
      <c r="AX10" s="331" t="s">
        <v>71</v>
      </c>
      <c r="AY10" s="332" t="s">
        <v>72</v>
      </c>
      <c r="AZ10" s="323" t="s">
        <v>73</v>
      </c>
      <c r="BA10" s="340"/>
    </row>
    <row r="11" spans="1:53" ht="72" customHeight="1">
      <c r="A11" s="364"/>
      <c r="B11" s="365"/>
      <c r="C11" s="341"/>
      <c r="D11" s="342"/>
      <c r="E11" s="343"/>
      <c r="F11" s="344"/>
      <c r="G11" s="367"/>
      <c r="H11" s="344"/>
      <c r="I11" s="345"/>
      <c r="J11" s="35" t="s">
        <v>74</v>
      </c>
      <c r="K11" s="36" t="s">
        <v>75</v>
      </c>
      <c r="L11" s="346"/>
      <c r="M11" s="37" t="s">
        <v>76</v>
      </c>
      <c r="N11" s="37" t="s">
        <v>77</v>
      </c>
      <c r="O11" s="37" t="s">
        <v>78</v>
      </c>
      <c r="P11" s="38" t="s">
        <v>79</v>
      </c>
      <c r="Q11" s="39" t="s">
        <v>80</v>
      </c>
      <c r="R11" s="38" t="s">
        <v>79</v>
      </c>
      <c r="S11" s="39" t="s">
        <v>81</v>
      </c>
      <c r="T11" s="40" t="s">
        <v>79</v>
      </c>
      <c r="U11" s="39" t="s">
        <v>82</v>
      </c>
      <c r="V11" s="40" t="s">
        <v>79</v>
      </c>
      <c r="W11" s="41" t="s">
        <v>83</v>
      </c>
      <c r="X11" s="42" t="s">
        <v>63</v>
      </c>
      <c r="Y11" s="43" t="s">
        <v>64</v>
      </c>
      <c r="Z11" s="357"/>
      <c r="AA11" s="358"/>
      <c r="AB11" s="359"/>
      <c r="AC11" s="360"/>
      <c r="AD11" s="30"/>
      <c r="AE11" s="334"/>
      <c r="AF11" s="335"/>
      <c r="AG11" s="336"/>
      <c r="AH11" s="337"/>
      <c r="AI11" s="338"/>
      <c r="AJ11" s="323"/>
      <c r="AK11" s="328"/>
      <c r="AL11" s="44" t="s">
        <v>84</v>
      </c>
      <c r="AM11" s="45" t="s">
        <v>85</v>
      </c>
      <c r="AN11" s="45" t="s">
        <v>86</v>
      </c>
      <c r="AO11" s="45" t="s">
        <v>85</v>
      </c>
      <c r="AP11" s="45" t="s">
        <v>86</v>
      </c>
      <c r="AQ11" s="45" t="s">
        <v>85</v>
      </c>
      <c r="AR11" s="46" t="s">
        <v>87</v>
      </c>
      <c r="AS11" s="45" t="s">
        <v>86</v>
      </c>
      <c r="AT11" s="47" t="s">
        <v>85</v>
      </c>
      <c r="AU11" s="351"/>
      <c r="AV11" s="330"/>
      <c r="AW11" s="352"/>
      <c r="AX11" s="331"/>
      <c r="AY11" s="332"/>
      <c r="AZ11" s="323"/>
      <c r="BA11" s="340"/>
    </row>
    <row r="12" spans="1:53" ht="14.25">
      <c r="A12" s="48">
        <v>1</v>
      </c>
      <c r="B12" s="49">
        <v>2</v>
      </c>
      <c r="C12" s="50">
        <v>3</v>
      </c>
      <c r="D12" s="51">
        <v>4</v>
      </c>
      <c r="E12" s="51">
        <v>5</v>
      </c>
      <c r="F12" s="52">
        <v>6</v>
      </c>
      <c r="G12" s="53">
        <v>7</v>
      </c>
      <c r="H12" s="54">
        <v>8</v>
      </c>
      <c r="I12" s="53">
        <v>9</v>
      </c>
      <c r="J12" s="55">
        <v>10</v>
      </c>
      <c r="K12" s="56">
        <v>11</v>
      </c>
      <c r="L12" s="57">
        <v>12</v>
      </c>
      <c r="M12" s="53">
        <v>13</v>
      </c>
      <c r="N12" s="53">
        <v>14</v>
      </c>
      <c r="O12" s="53">
        <v>15</v>
      </c>
      <c r="P12" s="55">
        <v>16</v>
      </c>
      <c r="Q12" s="56">
        <v>17</v>
      </c>
      <c r="R12" s="56">
        <v>18</v>
      </c>
      <c r="S12" s="56">
        <v>19</v>
      </c>
      <c r="T12" s="56">
        <v>20</v>
      </c>
      <c r="U12" s="56">
        <v>21</v>
      </c>
      <c r="V12" s="56">
        <v>22</v>
      </c>
      <c r="W12" s="54">
        <v>23</v>
      </c>
      <c r="X12" s="57">
        <v>24</v>
      </c>
      <c r="Y12" s="56">
        <v>25</v>
      </c>
      <c r="Z12" s="58">
        <v>26</v>
      </c>
      <c r="AA12" s="59">
        <v>27</v>
      </c>
      <c r="AB12" s="60">
        <v>28</v>
      </c>
      <c r="AC12" s="61">
        <v>29</v>
      </c>
      <c r="AD12" s="62"/>
      <c r="AE12" s="63">
        <v>30</v>
      </c>
      <c r="AF12" s="64">
        <v>31</v>
      </c>
      <c r="AG12" s="65">
        <v>32</v>
      </c>
      <c r="AH12" s="66">
        <v>33</v>
      </c>
      <c r="AI12" s="67">
        <v>34</v>
      </c>
      <c r="AJ12" s="68">
        <v>35</v>
      </c>
      <c r="AK12" s="69">
        <v>36</v>
      </c>
      <c r="AL12" s="65">
        <v>37</v>
      </c>
      <c r="AM12" s="66">
        <v>38</v>
      </c>
      <c r="AN12" s="66">
        <v>39</v>
      </c>
      <c r="AO12" s="66">
        <v>40</v>
      </c>
      <c r="AP12" s="66">
        <v>41</v>
      </c>
      <c r="AQ12" s="66">
        <v>42</v>
      </c>
      <c r="AR12" s="70">
        <v>43</v>
      </c>
      <c r="AS12" s="66">
        <v>44</v>
      </c>
      <c r="AT12" s="66">
        <v>45</v>
      </c>
      <c r="AU12" s="71">
        <v>46</v>
      </c>
      <c r="AV12" s="66">
        <v>47</v>
      </c>
      <c r="AW12" s="66">
        <v>48</v>
      </c>
      <c r="AX12" s="64">
        <v>49</v>
      </c>
      <c r="AY12" s="65">
        <v>50</v>
      </c>
      <c r="AZ12" s="66">
        <v>51</v>
      </c>
      <c r="BA12" s="64">
        <v>52</v>
      </c>
    </row>
    <row r="13" spans="1:53" ht="15" customHeight="1">
      <c r="A13" s="72">
        <v>1</v>
      </c>
      <c r="B13" s="73"/>
      <c r="C13" s="74"/>
      <c r="D13" s="75"/>
      <c r="E13" s="76">
        <f>IF(COUNTBLANK(I13)&gt;0,0,VLOOKUP(I13,'Справочник ТК'!$D$3:$E$100,2,FALSE))</f>
        <v>0</v>
      </c>
      <c r="F13" s="77">
        <f aca="true" t="shared" si="0" ref="F13:F44">IF(E13&gt;0,ROUND(AC13*E13,1),0)</f>
        <v>0</v>
      </c>
      <c r="G13" s="78"/>
      <c r="H13" s="79"/>
      <c r="I13" s="80"/>
      <c r="J13" s="81"/>
      <c r="K13" s="82"/>
      <c r="L13" s="83"/>
      <c r="M13" s="84"/>
      <c r="N13" s="84"/>
      <c r="O13" s="84"/>
      <c r="P13" s="85">
        <f aca="true" t="shared" si="1" ref="P13:P44">L13*D13</f>
        <v>0</v>
      </c>
      <c r="Q13" s="86">
        <f aca="true" t="shared" si="2" ref="Q13:Q82">P13*0.84</f>
        <v>0</v>
      </c>
      <c r="R13" s="86">
        <f aca="true" t="shared" si="3" ref="R13:R44">IF(Z13,M13*$C$3*2/100*D13/Z13,0)</f>
        <v>0</v>
      </c>
      <c r="S13" s="86">
        <f aca="true" t="shared" si="4" ref="S13:S82">R13*0.84</f>
        <v>0</v>
      </c>
      <c r="T13" s="86">
        <f aca="true" t="shared" si="5" ref="T13:T44">IF(Z13,N13*$C$3*2/100*D13/Z13,0)</f>
        <v>0</v>
      </c>
      <c r="U13" s="86">
        <f aca="true" t="shared" si="6" ref="U13:U82">T13*0.735</f>
        <v>0</v>
      </c>
      <c r="V13" s="86">
        <f aca="true" t="shared" si="7" ref="V13:V44">IF(Z13,O13*$C$3*2/100*D13/Z13,0)</f>
        <v>0</v>
      </c>
      <c r="W13" s="87">
        <f aca="true" t="shared" si="8" ref="W13:W82">V13*0.583</f>
        <v>0</v>
      </c>
      <c r="X13" s="83"/>
      <c r="Y13" s="82"/>
      <c r="Z13" s="88"/>
      <c r="AA13" s="89"/>
      <c r="AB13" s="90">
        <f aca="true" t="shared" si="9" ref="AB13:AB44">IF(Z13&gt;0,+ROUND(D13/Z13,2),0)</f>
        <v>0</v>
      </c>
      <c r="AC13" s="91">
        <f aca="true" t="shared" si="10" ref="AC13:AC44">IF(AA13&gt;0,+ROUND(D13/AA13,2),0)</f>
        <v>0</v>
      </c>
      <c r="AD13" s="92"/>
      <c r="AE13" s="93"/>
      <c r="AF13" s="94"/>
      <c r="AG13" s="95"/>
      <c r="AH13" s="94"/>
      <c r="AI13" s="96">
        <f aca="true" t="shared" si="11" ref="AI13:AI82">AC13*AE13*X13</f>
        <v>0</v>
      </c>
      <c r="AJ13" s="97">
        <f aca="true" t="shared" si="12" ref="AJ13:AJ44">AG13*$C$3*AB13*D13</f>
        <v>0</v>
      </c>
      <c r="AK13" s="98">
        <f aca="true" t="shared" si="13" ref="AK13:AK82">AC13*AF13*Y13</f>
        <v>0</v>
      </c>
      <c r="AL13" s="99"/>
      <c r="AM13" s="100">
        <f aca="true" t="shared" si="14" ref="AM13:AM82">ROUND(AI13*AL13,2)</f>
        <v>0</v>
      </c>
      <c r="AN13" s="101"/>
      <c r="AO13" s="100">
        <f aca="true" t="shared" si="15" ref="AO13:AO82">ROUND(AC13*AN13,2)</f>
        <v>0</v>
      </c>
      <c r="AP13" s="101"/>
      <c r="AQ13" s="100">
        <f aca="true" t="shared" si="16" ref="AQ13:AQ82">ROUND(AC13*AP13,2)</f>
        <v>0</v>
      </c>
      <c r="AR13" s="100">
        <f aca="true" t="shared" si="17" ref="AR13:AR82">ROUND((AI13+AM13+AO13+AQ13)*AR$10,2)</f>
        <v>0</v>
      </c>
      <c r="AS13" s="101"/>
      <c r="AT13" s="102">
        <f aca="true" t="shared" si="18" ref="AT13:AT82">ROUND(AC13*AS13,2)</f>
        <v>0</v>
      </c>
      <c r="AU13" s="103">
        <f aca="true" t="shared" si="19" ref="AU13:AU82">+AR13+AQ13+AM13+AK13+AI13+AO13+AT13+AJ13</f>
        <v>0</v>
      </c>
      <c r="AV13" s="100">
        <f aca="true" t="shared" si="20" ref="AV13:AV82">ROUND(AU13*$AV$9,2)</f>
        <v>0</v>
      </c>
      <c r="AW13" s="100">
        <f aca="true" t="shared" si="21" ref="AW13:AW82">+AV13+AU13</f>
        <v>0</v>
      </c>
      <c r="AX13" s="104">
        <f aca="true" t="shared" si="22" ref="AX13:AX82">ROUND(AW13*$AX$9,2)</f>
        <v>0</v>
      </c>
      <c r="AY13" s="105"/>
      <c r="AZ13" s="100">
        <f aca="true" t="shared" si="23" ref="AZ13:AZ82">ROUND(AY13*AC13,2)</f>
        <v>0</v>
      </c>
      <c r="BA13" s="104">
        <f aca="true" t="shared" si="24" ref="BA13:BA82">+AW13+AX13+AZ13</f>
        <v>0</v>
      </c>
    </row>
    <row r="14" spans="1:53" ht="15" customHeight="1">
      <c r="A14" s="106">
        <v>2</v>
      </c>
      <c r="B14" s="107"/>
      <c r="C14" s="108"/>
      <c r="D14" s="109"/>
      <c r="E14" s="110">
        <f>IF(COUNTBLANK(I14)&gt;0,0,VLOOKUP(I14,'Справочник ТК'!$D$3:$E$100,2,FALSE))</f>
        <v>0</v>
      </c>
      <c r="F14" s="111">
        <f t="shared" si="0"/>
        <v>0</v>
      </c>
      <c r="G14" s="108"/>
      <c r="H14" s="112"/>
      <c r="I14" s="113"/>
      <c r="J14" s="114"/>
      <c r="K14" s="109"/>
      <c r="L14" s="115"/>
      <c r="M14" s="116"/>
      <c r="N14" s="116"/>
      <c r="O14" s="116"/>
      <c r="P14" s="117">
        <f t="shared" si="1"/>
        <v>0</v>
      </c>
      <c r="Q14" s="118">
        <f t="shared" si="2"/>
        <v>0</v>
      </c>
      <c r="R14" s="118">
        <f t="shared" si="3"/>
        <v>0</v>
      </c>
      <c r="S14" s="118">
        <f t="shared" si="4"/>
        <v>0</v>
      </c>
      <c r="T14" s="118">
        <f t="shared" si="5"/>
        <v>0</v>
      </c>
      <c r="U14" s="118">
        <f t="shared" si="6"/>
        <v>0</v>
      </c>
      <c r="V14" s="118">
        <f t="shared" si="7"/>
        <v>0</v>
      </c>
      <c r="W14" s="119">
        <f t="shared" si="8"/>
        <v>0</v>
      </c>
      <c r="X14" s="108"/>
      <c r="Y14" s="109"/>
      <c r="Z14" s="120"/>
      <c r="AA14" s="121"/>
      <c r="AB14" s="122">
        <f t="shared" si="9"/>
        <v>0</v>
      </c>
      <c r="AC14" s="123">
        <f t="shared" si="10"/>
        <v>0</v>
      </c>
      <c r="AD14" s="124"/>
      <c r="AE14" s="125"/>
      <c r="AF14" s="126"/>
      <c r="AG14" s="127"/>
      <c r="AH14" s="128"/>
      <c r="AI14" s="129">
        <f t="shared" si="11"/>
        <v>0</v>
      </c>
      <c r="AJ14" s="130">
        <f t="shared" si="12"/>
        <v>0</v>
      </c>
      <c r="AK14" s="131">
        <f t="shared" si="13"/>
        <v>0</v>
      </c>
      <c r="AL14" s="132"/>
      <c r="AM14" s="133">
        <f t="shared" si="14"/>
        <v>0</v>
      </c>
      <c r="AN14" s="134"/>
      <c r="AO14" s="133">
        <f t="shared" si="15"/>
        <v>0</v>
      </c>
      <c r="AP14" s="134"/>
      <c r="AQ14" s="133">
        <f t="shared" si="16"/>
        <v>0</v>
      </c>
      <c r="AR14" s="133">
        <f t="shared" si="17"/>
        <v>0</v>
      </c>
      <c r="AS14" s="135"/>
      <c r="AT14" s="136">
        <f t="shared" si="18"/>
        <v>0</v>
      </c>
      <c r="AU14" s="129">
        <f t="shared" si="19"/>
        <v>0</v>
      </c>
      <c r="AV14" s="133">
        <f t="shared" si="20"/>
        <v>0</v>
      </c>
      <c r="AW14" s="133">
        <f t="shared" si="21"/>
        <v>0</v>
      </c>
      <c r="AX14" s="137">
        <f t="shared" si="22"/>
        <v>0</v>
      </c>
      <c r="AY14" s="138"/>
      <c r="AZ14" s="133">
        <f t="shared" si="23"/>
        <v>0</v>
      </c>
      <c r="BA14" s="137">
        <f t="shared" si="24"/>
        <v>0</v>
      </c>
    </row>
    <row r="15" spans="1:53" ht="15" customHeight="1">
      <c r="A15" s="139">
        <v>3</v>
      </c>
      <c r="B15" s="140"/>
      <c r="C15" s="141"/>
      <c r="D15" s="142"/>
      <c r="E15" s="143">
        <f>IF(COUNTBLANK(I15)&gt;0,0,VLOOKUP(I15,'Справочник ТК'!$D$3:$E$100,2,FALSE))</f>
        <v>0</v>
      </c>
      <c r="F15" s="77">
        <f t="shared" si="0"/>
        <v>0</v>
      </c>
      <c r="G15" s="141"/>
      <c r="H15" s="144"/>
      <c r="I15" s="145"/>
      <c r="J15" s="146"/>
      <c r="K15" s="142"/>
      <c r="L15" s="147"/>
      <c r="M15" s="148"/>
      <c r="N15" s="148"/>
      <c r="O15" s="148"/>
      <c r="P15" s="149">
        <f t="shared" si="1"/>
        <v>0</v>
      </c>
      <c r="Q15" s="150">
        <f t="shared" si="2"/>
        <v>0</v>
      </c>
      <c r="R15" s="150">
        <f t="shared" si="3"/>
        <v>0</v>
      </c>
      <c r="S15" s="150">
        <f t="shared" si="4"/>
        <v>0</v>
      </c>
      <c r="T15" s="150">
        <f t="shared" si="5"/>
        <v>0</v>
      </c>
      <c r="U15" s="150">
        <f t="shared" si="6"/>
        <v>0</v>
      </c>
      <c r="V15" s="150">
        <f t="shared" si="7"/>
        <v>0</v>
      </c>
      <c r="W15" s="151">
        <f t="shared" si="8"/>
        <v>0</v>
      </c>
      <c r="X15" s="147"/>
      <c r="Y15" s="142"/>
      <c r="Z15" s="152"/>
      <c r="AA15" s="153"/>
      <c r="AB15" s="154">
        <f t="shared" si="9"/>
        <v>0</v>
      </c>
      <c r="AC15" s="77">
        <f t="shared" si="10"/>
        <v>0</v>
      </c>
      <c r="AD15" s="155"/>
      <c r="AE15" s="156"/>
      <c r="AF15" s="157"/>
      <c r="AG15" s="158"/>
      <c r="AH15" s="159"/>
      <c r="AI15" s="96">
        <f t="shared" si="11"/>
        <v>0</v>
      </c>
      <c r="AJ15" s="97">
        <f t="shared" si="12"/>
        <v>0</v>
      </c>
      <c r="AK15" s="98">
        <f t="shared" si="13"/>
        <v>0</v>
      </c>
      <c r="AL15" s="160"/>
      <c r="AM15" s="161">
        <f t="shared" si="14"/>
        <v>0</v>
      </c>
      <c r="AN15" s="162"/>
      <c r="AO15" s="161">
        <f t="shared" si="15"/>
        <v>0</v>
      </c>
      <c r="AP15" s="162"/>
      <c r="AQ15" s="161">
        <f t="shared" si="16"/>
        <v>0</v>
      </c>
      <c r="AR15" s="161">
        <f t="shared" si="17"/>
        <v>0</v>
      </c>
      <c r="AS15" s="163"/>
      <c r="AT15" s="164">
        <f t="shared" si="18"/>
        <v>0</v>
      </c>
      <c r="AU15" s="96">
        <f t="shared" si="19"/>
        <v>0</v>
      </c>
      <c r="AV15" s="161">
        <f t="shared" si="20"/>
        <v>0</v>
      </c>
      <c r="AW15" s="161">
        <f t="shared" si="21"/>
        <v>0</v>
      </c>
      <c r="AX15" s="98">
        <f t="shared" si="22"/>
        <v>0</v>
      </c>
      <c r="AY15" s="165"/>
      <c r="AZ15" s="161">
        <f t="shared" si="23"/>
        <v>0</v>
      </c>
      <c r="BA15" s="98">
        <f t="shared" si="24"/>
        <v>0</v>
      </c>
    </row>
    <row r="16" spans="1:53" ht="15" customHeight="1">
      <c r="A16" s="106">
        <v>4</v>
      </c>
      <c r="B16" s="107"/>
      <c r="C16" s="108"/>
      <c r="D16" s="109"/>
      <c r="E16" s="110">
        <f>IF(COUNTBLANK(I16)&gt;0,0,VLOOKUP(I16,'Справочник ТК'!$D$3:$E$100,2,FALSE))</f>
        <v>0</v>
      </c>
      <c r="F16" s="123">
        <f t="shared" si="0"/>
        <v>0</v>
      </c>
      <c r="G16" s="108"/>
      <c r="H16" s="112"/>
      <c r="I16" s="113"/>
      <c r="J16" s="114"/>
      <c r="K16" s="109"/>
      <c r="L16" s="115"/>
      <c r="M16" s="116"/>
      <c r="N16" s="116"/>
      <c r="O16" s="116"/>
      <c r="P16" s="117">
        <f t="shared" si="1"/>
        <v>0</v>
      </c>
      <c r="Q16" s="118">
        <f t="shared" si="2"/>
        <v>0</v>
      </c>
      <c r="R16" s="118">
        <f t="shared" si="3"/>
        <v>0</v>
      </c>
      <c r="S16" s="118">
        <f t="shared" si="4"/>
        <v>0</v>
      </c>
      <c r="T16" s="118">
        <f t="shared" si="5"/>
        <v>0</v>
      </c>
      <c r="U16" s="118">
        <f t="shared" si="6"/>
        <v>0</v>
      </c>
      <c r="V16" s="118">
        <f t="shared" si="7"/>
        <v>0</v>
      </c>
      <c r="W16" s="119">
        <f t="shared" si="8"/>
        <v>0</v>
      </c>
      <c r="X16" s="108"/>
      <c r="Y16" s="109"/>
      <c r="Z16" s="120"/>
      <c r="AA16" s="121"/>
      <c r="AB16" s="122">
        <f t="shared" si="9"/>
        <v>0</v>
      </c>
      <c r="AC16" s="123">
        <f t="shared" si="10"/>
        <v>0</v>
      </c>
      <c r="AD16" s="124"/>
      <c r="AE16" s="125"/>
      <c r="AF16" s="126"/>
      <c r="AG16" s="127"/>
      <c r="AH16" s="128"/>
      <c r="AI16" s="129">
        <f t="shared" si="11"/>
        <v>0</v>
      </c>
      <c r="AJ16" s="130">
        <f t="shared" si="12"/>
        <v>0</v>
      </c>
      <c r="AK16" s="131">
        <f t="shared" si="13"/>
        <v>0</v>
      </c>
      <c r="AL16" s="132"/>
      <c r="AM16" s="133">
        <f t="shared" si="14"/>
        <v>0</v>
      </c>
      <c r="AN16" s="134"/>
      <c r="AO16" s="133">
        <f t="shared" si="15"/>
        <v>0</v>
      </c>
      <c r="AP16" s="134"/>
      <c r="AQ16" s="133">
        <f t="shared" si="16"/>
        <v>0</v>
      </c>
      <c r="AR16" s="133">
        <f t="shared" si="17"/>
        <v>0</v>
      </c>
      <c r="AS16" s="135"/>
      <c r="AT16" s="136">
        <f t="shared" si="18"/>
        <v>0</v>
      </c>
      <c r="AU16" s="129">
        <f t="shared" si="19"/>
        <v>0</v>
      </c>
      <c r="AV16" s="133">
        <f t="shared" si="20"/>
        <v>0</v>
      </c>
      <c r="AW16" s="133">
        <f t="shared" si="21"/>
        <v>0</v>
      </c>
      <c r="AX16" s="137">
        <f t="shared" si="22"/>
        <v>0</v>
      </c>
      <c r="AY16" s="138"/>
      <c r="AZ16" s="133">
        <f t="shared" si="23"/>
        <v>0</v>
      </c>
      <c r="BA16" s="137">
        <f t="shared" si="24"/>
        <v>0</v>
      </c>
    </row>
    <row r="17" spans="1:53" ht="15" customHeight="1">
      <c r="A17" s="166">
        <v>5</v>
      </c>
      <c r="B17" s="140"/>
      <c r="C17" s="141"/>
      <c r="D17" s="142"/>
      <c r="E17" s="143">
        <f>IF(COUNTBLANK(I17)&gt;0,0,VLOOKUP(I17,'Справочник ТК'!$D$3:$E$100,2,FALSE))</f>
        <v>0</v>
      </c>
      <c r="F17" s="77">
        <f t="shared" si="0"/>
        <v>0</v>
      </c>
      <c r="G17" s="141"/>
      <c r="H17" s="144"/>
      <c r="I17" s="145"/>
      <c r="J17" s="146"/>
      <c r="K17" s="142"/>
      <c r="L17" s="147"/>
      <c r="M17" s="148"/>
      <c r="N17" s="148"/>
      <c r="O17" s="148"/>
      <c r="P17" s="149">
        <f t="shared" si="1"/>
        <v>0</v>
      </c>
      <c r="Q17" s="150">
        <f t="shared" si="2"/>
        <v>0</v>
      </c>
      <c r="R17" s="150">
        <f t="shared" si="3"/>
        <v>0</v>
      </c>
      <c r="S17" s="150">
        <f t="shared" si="4"/>
        <v>0</v>
      </c>
      <c r="T17" s="150">
        <f t="shared" si="5"/>
        <v>0</v>
      </c>
      <c r="U17" s="150">
        <f t="shared" si="6"/>
        <v>0</v>
      </c>
      <c r="V17" s="150">
        <f t="shared" si="7"/>
        <v>0</v>
      </c>
      <c r="W17" s="151">
        <f t="shared" si="8"/>
        <v>0</v>
      </c>
      <c r="X17" s="147"/>
      <c r="Y17" s="142"/>
      <c r="Z17" s="152"/>
      <c r="AA17" s="153"/>
      <c r="AB17" s="154">
        <f t="shared" si="9"/>
        <v>0</v>
      </c>
      <c r="AC17" s="77">
        <f t="shared" si="10"/>
        <v>0</v>
      </c>
      <c r="AD17" s="155"/>
      <c r="AE17" s="156"/>
      <c r="AF17" s="157"/>
      <c r="AG17" s="158"/>
      <c r="AH17" s="159"/>
      <c r="AI17" s="96">
        <f t="shared" si="11"/>
        <v>0</v>
      </c>
      <c r="AJ17" s="97">
        <f t="shared" si="12"/>
        <v>0</v>
      </c>
      <c r="AK17" s="98">
        <f t="shared" si="13"/>
        <v>0</v>
      </c>
      <c r="AL17" s="160"/>
      <c r="AM17" s="161">
        <f t="shared" si="14"/>
        <v>0</v>
      </c>
      <c r="AN17" s="162"/>
      <c r="AO17" s="161">
        <f t="shared" si="15"/>
        <v>0</v>
      </c>
      <c r="AP17" s="162"/>
      <c r="AQ17" s="161">
        <f t="shared" si="16"/>
        <v>0</v>
      </c>
      <c r="AR17" s="161">
        <f t="shared" si="17"/>
        <v>0</v>
      </c>
      <c r="AS17" s="163"/>
      <c r="AT17" s="164">
        <f t="shared" si="18"/>
        <v>0</v>
      </c>
      <c r="AU17" s="96">
        <f t="shared" si="19"/>
        <v>0</v>
      </c>
      <c r="AV17" s="161">
        <f t="shared" si="20"/>
        <v>0</v>
      </c>
      <c r="AW17" s="161">
        <f t="shared" si="21"/>
        <v>0</v>
      </c>
      <c r="AX17" s="98">
        <f t="shared" si="22"/>
        <v>0</v>
      </c>
      <c r="AY17" s="165"/>
      <c r="AZ17" s="161">
        <f t="shared" si="23"/>
        <v>0</v>
      </c>
      <c r="BA17" s="98">
        <f t="shared" si="24"/>
        <v>0</v>
      </c>
    </row>
    <row r="18" spans="1:53" ht="15" customHeight="1">
      <c r="A18" s="106">
        <v>6</v>
      </c>
      <c r="B18" s="107"/>
      <c r="C18" s="108"/>
      <c r="D18" s="109"/>
      <c r="E18" s="110">
        <f>IF(COUNTBLANK(I18)&gt;0,0,VLOOKUP(I18,'Справочник ТК'!$D$3:$E$100,2,FALSE))</f>
        <v>0</v>
      </c>
      <c r="F18" s="123">
        <f t="shared" si="0"/>
        <v>0</v>
      </c>
      <c r="G18" s="108"/>
      <c r="H18" s="112"/>
      <c r="I18" s="113"/>
      <c r="J18" s="114"/>
      <c r="K18" s="109"/>
      <c r="L18" s="115"/>
      <c r="M18" s="116"/>
      <c r="N18" s="116"/>
      <c r="O18" s="116"/>
      <c r="P18" s="117">
        <f t="shared" si="1"/>
        <v>0</v>
      </c>
      <c r="Q18" s="118">
        <f t="shared" si="2"/>
        <v>0</v>
      </c>
      <c r="R18" s="118">
        <f t="shared" si="3"/>
        <v>0</v>
      </c>
      <c r="S18" s="118">
        <f t="shared" si="4"/>
        <v>0</v>
      </c>
      <c r="T18" s="118">
        <f t="shared" si="5"/>
        <v>0</v>
      </c>
      <c r="U18" s="118">
        <f t="shared" si="6"/>
        <v>0</v>
      </c>
      <c r="V18" s="118">
        <f t="shared" si="7"/>
        <v>0</v>
      </c>
      <c r="W18" s="119">
        <f t="shared" si="8"/>
        <v>0</v>
      </c>
      <c r="X18" s="108"/>
      <c r="Y18" s="109"/>
      <c r="Z18" s="120"/>
      <c r="AA18" s="121"/>
      <c r="AB18" s="122">
        <f t="shared" si="9"/>
        <v>0</v>
      </c>
      <c r="AC18" s="123">
        <f t="shared" si="10"/>
        <v>0</v>
      </c>
      <c r="AD18" s="124"/>
      <c r="AE18" s="125"/>
      <c r="AF18" s="126"/>
      <c r="AG18" s="127"/>
      <c r="AH18" s="128"/>
      <c r="AI18" s="129">
        <f t="shared" si="11"/>
        <v>0</v>
      </c>
      <c r="AJ18" s="130">
        <f t="shared" si="12"/>
        <v>0</v>
      </c>
      <c r="AK18" s="131">
        <f t="shared" si="13"/>
        <v>0</v>
      </c>
      <c r="AL18" s="132"/>
      <c r="AM18" s="133">
        <f t="shared" si="14"/>
        <v>0</v>
      </c>
      <c r="AN18" s="134"/>
      <c r="AO18" s="133">
        <f t="shared" si="15"/>
        <v>0</v>
      </c>
      <c r="AP18" s="134"/>
      <c r="AQ18" s="133">
        <f t="shared" si="16"/>
        <v>0</v>
      </c>
      <c r="AR18" s="133">
        <f t="shared" si="17"/>
        <v>0</v>
      </c>
      <c r="AS18" s="135"/>
      <c r="AT18" s="136">
        <f t="shared" si="18"/>
        <v>0</v>
      </c>
      <c r="AU18" s="129">
        <f t="shared" si="19"/>
        <v>0</v>
      </c>
      <c r="AV18" s="133">
        <f t="shared" si="20"/>
        <v>0</v>
      </c>
      <c r="AW18" s="133">
        <f t="shared" si="21"/>
        <v>0</v>
      </c>
      <c r="AX18" s="137">
        <f t="shared" si="22"/>
        <v>0</v>
      </c>
      <c r="AY18" s="138"/>
      <c r="AZ18" s="133">
        <f t="shared" si="23"/>
        <v>0</v>
      </c>
      <c r="BA18" s="137">
        <f t="shared" si="24"/>
        <v>0</v>
      </c>
    </row>
    <row r="19" spans="1:53" ht="15" customHeight="1">
      <c r="A19" s="139">
        <v>7</v>
      </c>
      <c r="B19" s="140"/>
      <c r="C19" s="141"/>
      <c r="D19" s="142"/>
      <c r="E19" s="143">
        <f>IF(COUNTBLANK(I19)&gt;0,0,VLOOKUP(I19,'Справочник ТК'!$D$3:$E$100,2,FALSE))</f>
        <v>0</v>
      </c>
      <c r="F19" s="77">
        <f t="shared" si="0"/>
        <v>0</v>
      </c>
      <c r="G19" s="141"/>
      <c r="H19" s="144"/>
      <c r="I19" s="145"/>
      <c r="J19" s="146"/>
      <c r="K19" s="142"/>
      <c r="L19" s="147"/>
      <c r="M19" s="148"/>
      <c r="N19" s="148"/>
      <c r="O19" s="148"/>
      <c r="P19" s="149">
        <f t="shared" si="1"/>
        <v>0</v>
      </c>
      <c r="Q19" s="150">
        <f t="shared" si="2"/>
        <v>0</v>
      </c>
      <c r="R19" s="150">
        <f t="shared" si="3"/>
        <v>0</v>
      </c>
      <c r="S19" s="150">
        <f t="shared" si="4"/>
        <v>0</v>
      </c>
      <c r="T19" s="150">
        <f t="shared" si="5"/>
        <v>0</v>
      </c>
      <c r="U19" s="150">
        <f t="shared" si="6"/>
        <v>0</v>
      </c>
      <c r="V19" s="150">
        <f t="shared" si="7"/>
        <v>0</v>
      </c>
      <c r="W19" s="151">
        <f t="shared" si="8"/>
        <v>0</v>
      </c>
      <c r="X19" s="147"/>
      <c r="Y19" s="142"/>
      <c r="Z19" s="152"/>
      <c r="AA19" s="153"/>
      <c r="AB19" s="154">
        <f t="shared" si="9"/>
        <v>0</v>
      </c>
      <c r="AC19" s="77">
        <f t="shared" si="10"/>
        <v>0</v>
      </c>
      <c r="AD19" s="155"/>
      <c r="AE19" s="156"/>
      <c r="AF19" s="157"/>
      <c r="AG19" s="158"/>
      <c r="AH19" s="159"/>
      <c r="AI19" s="96">
        <f t="shared" si="11"/>
        <v>0</v>
      </c>
      <c r="AJ19" s="97">
        <f t="shared" si="12"/>
        <v>0</v>
      </c>
      <c r="AK19" s="98">
        <f t="shared" si="13"/>
        <v>0</v>
      </c>
      <c r="AL19" s="160"/>
      <c r="AM19" s="161">
        <f t="shared" si="14"/>
        <v>0</v>
      </c>
      <c r="AN19" s="162"/>
      <c r="AO19" s="161">
        <f t="shared" si="15"/>
        <v>0</v>
      </c>
      <c r="AP19" s="162"/>
      <c r="AQ19" s="161">
        <f t="shared" si="16"/>
        <v>0</v>
      </c>
      <c r="AR19" s="161">
        <f t="shared" si="17"/>
        <v>0</v>
      </c>
      <c r="AS19" s="163"/>
      <c r="AT19" s="164">
        <f t="shared" si="18"/>
        <v>0</v>
      </c>
      <c r="AU19" s="96">
        <f t="shared" si="19"/>
        <v>0</v>
      </c>
      <c r="AV19" s="161">
        <f t="shared" si="20"/>
        <v>0</v>
      </c>
      <c r="AW19" s="161">
        <f t="shared" si="21"/>
        <v>0</v>
      </c>
      <c r="AX19" s="98">
        <f t="shared" si="22"/>
        <v>0</v>
      </c>
      <c r="AY19" s="165"/>
      <c r="AZ19" s="161">
        <f t="shared" si="23"/>
        <v>0</v>
      </c>
      <c r="BA19" s="98">
        <f t="shared" si="24"/>
        <v>0</v>
      </c>
    </row>
    <row r="20" spans="1:53" ht="15" customHeight="1">
      <c r="A20" s="106">
        <v>8</v>
      </c>
      <c r="B20" s="107"/>
      <c r="C20" s="108"/>
      <c r="D20" s="109"/>
      <c r="E20" s="110">
        <f>IF(COUNTBLANK(I20)&gt;0,0,VLOOKUP(I20,'Справочник ТК'!$D$3:$E$100,2,FALSE))</f>
        <v>0</v>
      </c>
      <c r="F20" s="123">
        <f t="shared" si="0"/>
        <v>0</v>
      </c>
      <c r="G20" s="108"/>
      <c r="H20" s="112"/>
      <c r="I20" s="113"/>
      <c r="J20" s="114"/>
      <c r="K20" s="109"/>
      <c r="L20" s="115"/>
      <c r="M20" s="116"/>
      <c r="N20" s="116"/>
      <c r="O20" s="116"/>
      <c r="P20" s="117">
        <f t="shared" si="1"/>
        <v>0</v>
      </c>
      <c r="Q20" s="118">
        <f t="shared" si="2"/>
        <v>0</v>
      </c>
      <c r="R20" s="118">
        <f t="shared" si="3"/>
        <v>0</v>
      </c>
      <c r="S20" s="118">
        <f t="shared" si="4"/>
        <v>0</v>
      </c>
      <c r="T20" s="118">
        <f t="shared" si="5"/>
        <v>0</v>
      </c>
      <c r="U20" s="118">
        <f t="shared" si="6"/>
        <v>0</v>
      </c>
      <c r="V20" s="118">
        <f t="shared" si="7"/>
        <v>0</v>
      </c>
      <c r="W20" s="119">
        <f t="shared" si="8"/>
        <v>0</v>
      </c>
      <c r="X20" s="108"/>
      <c r="Y20" s="109"/>
      <c r="Z20" s="120"/>
      <c r="AA20" s="121"/>
      <c r="AB20" s="122">
        <f t="shared" si="9"/>
        <v>0</v>
      </c>
      <c r="AC20" s="123">
        <f t="shared" si="10"/>
        <v>0</v>
      </c>
      <c r="AD20" s="124"/>
      <c r="AE20" s="125"/>
      <c r="AF20" s="126"/>
      <c r="AG20" s="127"/>
      <c r="AH20" s="128"/>
      <c r="AI20" s="129">
        <f t="shared" si="11"/>
        <v>0</v>
      </c>
      <c r="AJ20" s="130">
        <f t="shared" si="12"/>
        <v>0</v>
      </c>
      <c r="AK20" s="131">
        <f t="shared" si="13"/>
        <v>0</v>
      </c>
      <c r="AL20" s="132"/>
      <c r="AM20" s="133">
        <f t="shared" si="14"/>
        <v>0</v>
      </c>
      <c r="AN20" s="134"/>
      <c r="AO20" s="133">
        <f t="shared" si="15"/>
        <v>0</v>
      </c>
      <c r="AP20" s="134"/>
      <c r="AQ20" s="133">
        <f t="shared" si="16"/>
        <v>0</v>
      </c>
      <c r="AR20" s="133">
        <f t="shared" si="17"/>
        <v>0</v>
      </c>
      <c r="AS20" s="135"/>
      <c r="AT20" s="136">
        <f t="shared" si="18"/>
        <v>0</v>
      </c>
      <c r="AU20" s="129">
        <f t="shared" si="19"/>
        <v>0</v>
      </c>
      <c r="AV20" s="133">
        <f t="shared" si="20"/>
        <v>0</v>
      </c>
      <c r="AW20" s="133">
        <f t="shared" si="21"/>
        <v>0</v>
      </c>
      <c r="AX20" s="137">
        <f t="shared" si="22"/>
        <v>0</v>
      </c>
      <c r="AY20" s="138"/>
      <c r="AZ20" s="133">
        <f t="shared" si="23"/>
        <v>0</v>
      </c>
      <c r="BA20" s="137">
        <f t="shared" si="24"/>
        <v>0</v>
      </c>
    </row>
    <row r="21" spans="1:53" ht="15" customHeight="1">
      <c r="A21" s="139">
        <v>9</v>
      </c>
      <c r="B21" s="140"/>
      <c r="C21" s="141"/>
      <c r="D21" s="142"/>
      <c r="E21" s="143">
        <f>IF(COUNTBLANK(I21)&gt;0,0,VLOOKUP(I21,'Справочник ТК'!$D$3:$E$100,2,FALSE))</f>
        <v>0</v>
      </c>
      <c r="F21" s="77">
        <f t="shared" si="0"/>
        <v>0</v>
      </c>
      <c r="G21" s="141"/>
      <c r="H21" s="144"/>
      <c r="I21" s="145"/>
      <c r="J21" s="146"/>
      <c r="K21" s="142"/>
      <c r="L21" s="147"/>
      <c r="M21" s="148"/>
      <c r="N21" s="148"/>
      <c r="O21" s="148"/>
      <c r="P21" s="149">
        <f t="shared" si="1"/>
        <v>0</v>
      </c>
      <c r="Q21" s="150">
        <f t="shared" si="2"/>
        <v>0</v>
      </c>
      <c r="R21" s="150">
        <f t="shared" si="3"/>
        <v>0</v>
      </c>
      <c r="S21" s="150">
        <f t="shared" si="4"/>
        <v>0</v>
      </c>
      <c r="T21" s="150">
        <f t="shared" si="5"/>
        <v>0</v>
      </c>
      <c r="U21" s="150">
        <f t="shared" si="6"/>
        <v>0</v>
      </c>
      <c r="V21" s="150">
        <f t="shared" si="7"/>
        <v>0</v>
      </c>
      <c r="W21" s="151">
        <f t="shared" si="8"/>
        <v>0</v>
      </c>
      <c r="X21" s="147"/>
      <c r="Y21" s="142"/>
      <c r="Z21" s="152"/>
      <c r="AA21" s="153"/>
      <c r="AB21" s="154">
        <f t="shared" si="9"/>
        <v>0</v>
      </c>
      <c r="AC21" s="77">
        <f t="shared" si="10"/>
        <v>0</v>
      </c>
      <c r="AD21" s="155"/>
      <c r="AE21" s="156"/>
      <c r="AF21" s="157"/>
      <c r="AG21" s="158"/>
      <c r="AH21" s="159"/>
      <c r="AI21" s="96">
        <f t="shared" si="11"/>
        <v>0</v>
      </c>
      <c r="AJ21" s="97">
        <f t="shared" si="12"/>
        <v>0</v>
      </c>
      <c r="AK21" s="98">
        <f t="shared" si="13"/>
        <v>0</v>
      </c>
      <c r="AL21" s="160"/>
      <c r="AM21" s="161">
        <f t="shared" si="14"/>
        <v>0</v>
      </c>
      <c r="AN21" s="162"/>
      <c r="AO21" s="161">
        <f t="shared" si="15"/>
        <v>0</v>
      </c>
      <c r="AP21" s="162"/>
      <c r="AQ21" s="161">
        <f t="shared" si="16"/>
        <v>0</v>
      </c>
      <c r="AR21" s="161">
        <f t="shared" si="17"/>
        <v>0</v>
      </c>
      <c r="AS21" s="163"/>
      <c r="AT21" s="164">
        <f t="shared" si="18"/>
        <v>0</v>
      </c>
      <c r="AU21" s="96">
        <f t="shared" si="19"/>
        <v>0</v>
      </c>
      <c r="AV21" s="161">
        <f t="shared" si="20"/>
        <v>0</v>
      </c>
      <c r="AW21" s="161">
        <f t="shared" si="21"/>
        <v>0</v>
      </c>
      <c r="AX21" s="98">
        <f t="shared" si="22"/>
        <v>0</v>
      </c>
      <c r="AY21" s="165"/>
      <c r="AZ21" s="161">
        <f t="shared" si="23"/>
        <v>0</v>
      </c>
      <c r="BA21" s="98">
        <f t="shared" si="24"/>
        <v>0</v>
      </c>
    </row>
    <row r="22" spans="1:53" ht="15" customHeight="1">
      <c r="A22" s="106">
        <v>10</v>
      </c>
      <c r="B22" s="107"/>
      <c r="C22" s="108"/>
      <c r="D22" s="109"/>
      <c r="E22" s="110">
        <f>IF(COUNTBLANK(I22)&gt;0,0,VLOOKUP(I22,'Справочник ТК'!$D$3:$E$100,2,FALSE))</f>
        <v>0</v>
      </c>
      <c r="F22" s="123">
        <f t="shared" si="0"/>
        <v>0</v>
      </c>
      <c r="G22" s="108"/>
      <c r="H22" s="112"/>
      <c r="I22" s="113"/>
      <c r="J22" s="114"/>
      <c r="K22" s="109"/>
      <c r="L22" s="115"/>
      <c r="M22" s="116"/>
      <c r="N22" s="116"/>
      <c r="O22" s="116"/>
      <c r="P22" s="117">
        <f t="shared" si="1"/>
        <v>0</v>
      </c>
      <c r="Q22" s="118">
        <f t="shared" si="2"/>
        <v>0</v>
      </c>
      <c r="R22" s="118">
        <f t="shared" si="3"/>
        <v>0</v>
      </c>
      <c r="S22" s="118">
        <f t="shared" si="4"/>
        <v>0</v>
      </c>
      <c r="T22" s="118">
        <f t="shared" si="5"/>
        <v>0</v>
      </c>
      <c r="U22" s="118">
        <f t="shared" si="6"/>
        <v>0</v>
      </c>
      <c r="V22" s="118">
        <f t="shared" si="7"/>
        <v>0</v>
      </c>
      <c r="W22" s="119">
        <f t="shared" si="8"/>
        <v>0</v>
      </c>
      <c r="X22" s="108"/>
      <c r="Y22" s="109"/>
      <c r="Z22" s="120"/>
      <c r="AA22" s="121"/>
      <c r="AB22" s="122">
        <f t="shared" si="9"/>
        <v>0</v>
      </c>
      <c r="AC22" s="123">
        <f t="shared" si="10"/>
        <v>0</v>
      </c>
      <c r="AD22" s="124"/>
      <c r="AE22" s="125"/>
      <c r="AF22" s="126"/>
      <c r="AG22" s="127"/>
      <c r="AH22" s="128"/>
      <c r="AI22" s="129">
        <f t="shared" si="11"/>
        <v>0</v>
      </c>
      <c r="AJ22" s="130">
        <f t="shared" si="12"/>
        <v>0</v>
      </c>
      <c r="AK22" s="131">
        <f t="shared" si="13"/>
        <v>0</v>
      </c>
      <c r="AL22" s="132"/>
      <c r="AM22" s="133">
        <f t="shared" si="14"/>
        <v>0</v>
      </c>
      <c r="AN22" s="134"/>
      <c r="AO22" s="133">
        <f t="shared" si="15"/>
        <v>0</v>
      </c>
      <c r="AP22" s="134"/>
      <c r="AQ22" s="133">
        <f t="shared" si="16"/>
        <v>0</v>
      </c>
      <c r="AR22" s="133">
        <f t="shared" si="17"/>
        <v>0</v>
      </c>
      <c r="AS22" s="135"/>
      <c r="AT22" s="136">
        <f t="shared" si="18"/>
        <v>0</v>
      </c>
      <c r="AU22" s="129">
        <f t="shared" si="19"/>
        <v>0</v>
      </c>
      <c r="AV22" s="133">
        <f t="shared" si="20"/>
        <v>0</v>
      </c>
      <c r="AW22" s="133">
        <f t="shared" si="21"/>
        <v>0</v>
      </c>
      <c r="AX22" s="137">
        <f t="shared" si="22"/>
        <v>0</v>
      </c>
      <c r="AY22" s="138"/>
      <c r="AZ22" s="133">
        <f t="shared" si="23"/>
        <v>0</v>
      </c>
      <c r="BA22" s="137">
        <f t="shared" si="24"/>
        <v>0</v>
      </c>
    </row>
    <row r="23" spans="1:53" ht="15" customHeight="1">
      <c r="A23" s="139">
        <v>11</v>
      </c>
      <c r="B23" s="140"/>
      <c r="C23" s="141"/>
      <c r="D23" s="142"/>
      <c r="E23" s="143">
        <f>IF(COUNTBLANK(I23)&gt;0,0,VLOOKUP(I23,'Справочник ТК'!$D$3:$E$100,2,FALSE))</f>
        <v>0</v>
      </c>
      <c r="F23" s="77">
        <f t="shared" si="0"/>
        <v>0</v>
      </c>
      <c r="G23" s="141"/>
      <c r="H23" s="144"/>
      <c r="I23" s="145"/>
      <c r="J23" s="146"/>
      <c r="K23" s="142"/>
      <c r="L23" s="147"/>
      <c r="M23" s="148"/>
      <c r="N23" s="148"/>
      <c r="O23" s="148"/>
      <c r="P23" s="149">
        <f t="shared" si="1"/>
        <v>0</v>
      </c>
      <c r="Q23" s="150">
        <f t="shared" si="2"/>
        <v>0</v>
      </c>
      <c r="R23" s="150">
        <f t="shared" si="3"/>
        <v>0</v>
      </c>
      <c r="S23" s="150">
        <f t="shared" si="4"/>
        <v>0</v>
      </c>
      <c r="T23" s="150">
        <f t="shared" si="5"/>
        <v>0</v>
      </c>
      <c r="U23" s="150">
        <f t="shared" si="6"/>
        <v>0</v>
      </c>
      <c r="V23" s="150">
        <f t="shared" si="7"/>
        <v>0</v>
      </c>
      <c r="W23" s="151">
        <f t="shared" si="8"/>
        <v>0</v>
      </c>
      <c r="X23" s="147"/>
      <c r="Y23" s="142"/>
      <c r="Z23" s="152"/>
      <c r="AA23" s="153"/>
      <c r="AB23" s="154">
        <f t="shared" si="9"/>
        <v>0</v>
      </c>
      <c r="AC23" s="77">
        <f t="shared" si="10"/>
        <v>0</v>
      </c>
      <c r="AD23" s="155"/>
      <c r="AE23" s="156"/>
      <c r="AF23" s="157"/>
      <c r="AG23" s="158"/>
      <c r="AH23" s="159"/>
      <c r="AI23" s="96">
        <f t="shared" si="11"/>
        <v>0</v>
      </c>
      <c r="AJ23" s="97">
        <f t="shared" si="12"/>
        <v>0</v>
      </c>
      <c r="AK23" s="98">
        <f t="shared" si="13"/>
        <v>0</v>
      </c>
      <c r="AL23" s="160"/>
      <c r="AM23" s="161">
        <f t="shared" si="14"/>
        <v>0</v>
      </c>
      <c r="AN23" s="162"/>
      <c r="AO23" s="161">
        <f t="shared" si="15"/>
        <v>0</v>
      </c>
      <c r="AP23" s="162"/>
      <c r="AQ23" s="161">
        <f t="shared" si="16"/>
        <v>0</v>
      </c>
      <c r="AR23" s="161">
        <f t="shared" si="17"/>
        <v>0</v>
      </c>
      <c r="AS23" s="163"/>
      <c r="AT23" s="164">
        <f t="shared" si="18"/>
        <v>0</v>
      </c>
      <c r="AU23" s="96">
        <f t="shared" si="19"/>
        <v>0</v>
      </c>
      <c r="AV23" s="161">
        <f t="shared" si="20"/>
        <v>0</v>
      </c>
      <c r="AW23" s="161">
        <f t="shared" si="21"/>
        <v>0</v>
      </c>
      <c r="AX23" s="98">
        <f t="shared" si="22"/>
        <v>0</v>
      </c>
      <c r="AY23" s="165"/>
      <c r="AZ23" s="161">
        <f t="shared" si="23"/>
        <v>0</v>
      </c>
      <c r="BA23" s="98">
        <f t="shared" si="24"/>
        <v>0</v>
      </c>
    </row>
    <row r="24" spans="1:53" ht="15" customHeight="1">
      <c r="A24" s="106">
        <v>12</v>
      </c>
      <c r="B24" s="107"/>
      <c r="C24" s="108"/>
      <c r="D24" s="109"/>
      <c r="E24" s="110">
        <f>IF(COUNTBLANK(I24)&gt;0,0,VLOOKUP(I24,'Справочник ТК'!$D$3:$E$100,2,FALSE))</f>
        <v>0</v>
      </c>
      <c r="F24" s="123">
        <f t="shared" si="0"/>
        <v>0</v>
      </c>
      <c r="G24" s="108"/>
      <c r="H24" s="112"/>
      <c r="I24" s="113"/>
      <c r="J24" s="114"/>
      <c r="K24" s="109"/>
      <c r="L24" s="115"/>
      <c r="M24" s="116"/>
      <c r="N24" s="116"/>
      <c r="O24" s="116"/>
      <c r="P24" s="117">
        <f t="shared" si="1"/>
        <v>0</v>
      </c>
      <c r="Q24" s="118">
        <f t="shared" si="2"/>
        <v>0</v>
      </c>
      <c r="R24" s="118">
        <f t="shared" si="3"/>
        <v>0</v>
      </c>
      <c r="S24" s="118">
        <f t="shared" si="4"/>
        <v>0</v>
      </c>
      <c r="T24" s="118">
        <f t="shared" si="5"/>
        <v>0</v>
      </c>
      <c r="U24" s="118">
        <f t="shared" si="6"/>
        <v>0</v>
      </c>
      <c r="V24" s="118">
        <f t="shared" si="7"/>
        <v>0</v>
      </c>
      <c r="W24" s="119">
        <f t="shared" si="8"/>
        <v>0</v>
      </c>
      <c r="X24" s="108"/>
      <c r="Y24" s="109"/>
      <c r="Z24" s="120"/>
      <c r="AA24" s="121"/>
      <c r="AB24" s="122">
        <f t="shared" si="9"/>
        <v>0</v>
      </c>
      <c r="AC24" s="123">
        <f t="shared" si="10"/>
        <v>0</v>
      </c>
      <c r="AD24" s="124"/>
      <c r="AE24" s="125"/>
      <c r="AF24" s="126"/>
      <c r="AG24" s="127"/>
      <c r="AH24" s="128"/>
      <c r="AI24" s="129">
        <f t="shared" si="11"/>
        <v>0</v>
      </c>
      <c r="AJ24" s="130">
        <f t="shared" si="12"/>
        <v>0</v>
      </c>
      <c r="AK24" s="131">
        <f t="shared" si="13"/>
        <v>0</v>
      </c>
      <c r="AL24" s="132"/>
      <c r="AM24" s="133">
        <f t="shared" si="14"/>
        <v>0</v>
      </c>
      <c r="AN24" s="134"/>
      <c r="AO24" s="133">
        <f t="shared" si="15"/>
        <v>0</v>
      </c>
      <c r="AP24" s="134"/>
      <c r="AQ24" s="133">
        <f t="shared" si="16"/>
        <v>0</v>
      </c>
      <c r="AR24" s="133">
        <f t="shared" si="17"/>
        <v>0</v>
      </c>
      <c r="AS24" s="135"/>
      <c r="AT24" s="136">
        <f t="shared" si="18"/>
        <v>0</v>
      </c>
      <c r="AU24" s="129">
        <f t="shared" si="19"/>
        <v>0</v>
      </c>
      <c r="AV24" s="133">
        <f t="shared" si="20"/>
        <v>0</v>
      </c>
      <c r="AW24" s="133">
        <f t="shared" si="21"/>
        <v>0</v>
      </c>
      <c r="AX24" s="137">
        <f t="shared" si="22"/>
        <v>0</v>
      </c>
      <c r="AY24" s="138"/>
      <c r="AZ24" s="133">
        <f t="shared" si="23"/>
        <v>0</v>
      </c>
      <c r="BA24" s="137">
        <f t="shared" si="24"/>
        <v>0</v>
      </c>
    </row>
    <row r="25" spans="1:53" ht="15" customHeight="1">
      <c r="A25" s="139">
        <v>13</v>
      </c>
      <c r="B25" s="140"/>
      <c r="C25" s="141"/>
      <c r="D25" s="142"/>
      <c r="E25" s="143">
        <f>IF(COUNTBLANK(I25)&gt;0,0,VLOOKUP(I25,'Справочник ТК'!$D$3:$E$100,2,FALSE))</f>
        <v>0</v>
      </c>
      <c r="F25" s="77">
        <f t="shared" si="0"/>
        <v>0</v>
      </c>
      <c r="G25" s="141"/>
      <c r="H25" s="144"/>
      <c r="I25" s="145"/>
      <c r="J25" s="146"/>
      <c r="K25" s="142"/>
      <c r="L25" s="147"/>
      <c r="M25" s="148"/>
      <c r="N25" s="148"/>
      <c r="O25" s="148"/>
      <c r="P25" s="149">
        <f t="shared" si="1"/>
        <v>0</v>
      </c>
      <c r="Q25" s="150">
        <f t="shared" si="2"/>
        <v>0</v>
      </c>
      <c r="R25" s="150">
        <f t="shared" si="3"/>
        <v>0</v>
      </c>
      <c r="S25" s="150">
        <f t="shared" si="4"/>
        <v>0</v>
      </c>
      <c r="T25" s="150">
        <f t="shared" si="5"/>
        <v>0</v>
      </c>
      <c r="U25" s="150">
        <f t="shared" si="6"/>
        <v>0</v>
      </c>
      <c r="V25" s="150">
        <f t="shared" si="7"/>
        <v>0</v>
      </c>
      <c r="W25" s="151">
        <f t="shared" si="8"/>
        <v>0</v>
      </c>
      <c r="X25" s="147"/>
      <c r="Y25" s="142"/>
      <c r="Z25" s="152"/>
      <c r="AA25" s="153"/>
      <c r="AB25" s="154">
        <f t="shared" si="9"/>
        <v>0</v>
      </c>
      <c r="AC25" s="77">
        <f t="shared" si="10"/>
        <v>0</v>
      </c>
      <c r="AD25" s="155"/>
      <c r="AE25" s="156"/>
      <c r="AF25" s="157"/>
      <c r="AG25" s="158"/>
      <c r="AH25" s="159"/>
      <c r="AI25" s="96">
        <f t="shared" si="11"/>
        <v>0</v>
      </c>
      <c r="AJ25" s="97">
        <f t="shared" si="12"/>
        <v>0</v>
      </c>
      <c r="AK25" s="98">
        <f t="shared" si="13"/>
        <v>0</v>
      </c>
      <c r="AL25" s="160"/>
      <c r="AM25" s="161">
        <f t="shared" si="14"/>
        <v>0</v>
      </c>
      <c r="AN25" s="162"/>
      <c r="AO25" s="161">
        <f t="shared" si="15"/>
        <v>0</v>
      </c>
      <c r="AP25" s="162"/>
      <c r="AQ25" s="161">
        <f t="shared" si="16"/>
        <v>0</v>
      </c>
      <c r="AR25" s="161">
        <f t="shared" si="17"/>
        <v>0</v>
      </c>
      <c r="AS25" s="163"/>
      <c r="AT25" s="164">
        <f t="shared" si="18"/>
        <v>0</v>
      </c>
      <c r="AU25" s="96">
        <f t="shared" si="19"/>
        <v>0</v>
      </c>
      <c r="AV25" s="161">
        <f t="shared" si="20"/>
        <v>0</v>
      </c>
      <c r="AW25" s="161">
        <f t="shared" si="21"/>
        <v>0</v>
      </c>
      <c r="AX25" s="98">
        <f t="shared" si="22"/>
        <v>0</v>
      </c>
      <c r="AY25" s="165"/>
      <c r="AZ25" s="161">
        <f t="shared" si="23"/>
        <v>0</v>
      </c>
      <c r="BA25" s="98">
        <f t="shared" si="24"/>
        <v>0</v>
      </c>
    </row>
    <row r="26" spans="1:53" ht="15" customHeight="1">
      <c r="A26" s="106">
        <v>14</v>
      </c>
      <c r="B26" s="107"/>
      <c r="C26" s="108"/>
      <c r="D26" s="109"/>
      <c r="E26" s="110">
        <f>IF(COUNTBLANK(I26)&gt;0,0,VLOOKUP(I26,'Справочник ТК'!$D$3:$E$100,2,FALSE))</f>
        <v>0</v>
      </c>
      <c r="F26" s="123">
        <f t="shared" si="0"/>
        <v>0</v>
      </c>
      <c r="G26" s="108"/>
      <c r="H26" s="112"/>
      <c r="I26" s="113"/>
      <c r="J26" s="114"/>
      <c r="K26" s="109"/>
      <c r="L26" s="115"/>
      <c r="M26" s="116"/>
      <c r="N26" s="116"/>
      <c r="O26" s="116"/>
      <c r="P26" s="117">
        <f t="shared" si="1"/>
        <v>0</v>
      </c>
      <c r="Q26" s="118">
        <f t="shared" si="2"/>
        <v>0</v>
      </c>
      <c r="R26" s="118">
        <f t="shared" si="3"/>
        <v>0</v>
      </c>
      <c r="S26" s="118">
        <f t="shared" si="4"/>
        <v>0</v>
      </c>
      <c r="T26" s="118">
        <f t="shared" si="5"/>
        <v>0</v>
      </c>
      <c r="U26" s="118">
        <f t="shared" si="6"/>
        <v>0</v>
      </c>
      <c r="V26" s="118">
        <f t="shared" si="7"/>
        <v>0</v>
      </c>
      <c r="W26" s="119">
        <f t="shared" si="8"/>
        <v>0</v>
      </c>
      <c r="X26" s="108"/>
      <c r="Y26" s="109"/>
      <c r="Z26" s="120"/>
      <c r="AA26" s="121"/>
      <c r="AB26" s="122">
        <f t="shared" si="9"/>
        <v>0</v>
      </c>
      <c r="AC26" s="123">
        <f t="shared" si="10"/>
        <v>0</v>
      </c>
      <c r="AD26" s="124"/>
      <c r="AE26" s="125"/>
      <c r="AF26" s="126"/>
      <c r="AG26" s="127"/>
      <c r="AH26" s="128"/>
      <c r="AI26" s="129">
        <f t="shared" si="11"/>
        <v>0</v>
      </c>
      <c r="AJ26" s="130">
        <f t="shared" si="12"/>
        <v>0</v>
      </c>
      <c r="AK26" s="131">
        <f t="shared" si="13"/>
        <v>0</v>
      </c>
      <c r="AL26" s="132"/>
      <c r="AM26" s="133">
        <f t="shared" si="14"/>
        <v>0</v>
      </c>
      <c r="AN26" s="134"/>
      <c r="AO26" s="133">
        <f t="shared" si="15"/>
        <v>0</v>
      </c>
      <c r="AP26" s="134"/>
      <c r="AQ26" s="133">
        <f t="shared" si="16"/>
        <v>0</v>
      </c>
      <c r="AR26" s="133">
        <f t="shared" si="17"/>
        <v>0</v>
      </c>
      <c r="AS26" s="135"/>
      <c r="AT26" s="136">
        <f t="shared" si="18"/>
        <v>0</v>
      </c>
      <c r="AU26" s="129">
        <f t="shared" si="19"/>
        <v>0</v>
      </c>
      <c r="AV26" s="133">
        <f t="shared" si="20"/>
        <v>0</v>
      </c>
      <c r="AW26" s="133">
        <f t="shared" si="21"/>
        <v>0</v>
      </c>
      <c r="AX26" s="137">
        <f t="shared" si="22"/>
        <v>0</v>
      </c>
      <c r="AY26" s="138"/>
      <c r="AZ26" s="133">
        <f t="shared" si="23"/>
        <v>0</v>
      </c>
      <c r="BA26" s="137">
        <f t="shared" si="24"/>
        <v>0</v>
      </c>
    </row>
    <row r="27" spans="1:53" ht="15" customHeight="1">
      <c r="A27" s="139">
        <v>15</v>
      </c>
      <c r="B27" s="140"/>
      <c r="C27" s="141"/>
      <c r="D27" s="142"/>
      <c r="E27" s="143">
        <f>IF(COUNTBLANK(I27)&gt;0,0,VLOOKUP(I27,'Справочник ТК'!$D$3:$E$100,2,FALSE))</f>
        <v>0</v>
      </c>
      <c r="F27" s="77">
        <f t="shared" si="0"/>
        <v>0</v>
      </c>
      <c r="G27" s="141"/>
      <c r="H27" s="144"/>
      <c r="I27" s="145"/>
      <c r="J27" s="146"/>
      <c r="K27" s="142"/>
      <c r="L27" s="147"/>
      <c r="M27" s="148"/>
      <c r="N27" s="148"/>
      <c r="O27" s="148"/>
      <c r="P27" s="149">
        <f t="shared" si="1"/>
        <v>0</v>
      </c>
      <c r="Q27" s="150">
        <f t="shared" si="2"/>
        <v>0</v>
      </c>
      <c r="R27" s="150">
        <f t="shared" si="3"/>
        <v>0</v>
      </c>
      <c r="S27" s="150">
        <f t="shared" si="4"/>
        <v>0</v>
      </c>
      <c r="T27" s="150">
        <f t="shared" si="5"/>
        <v>0</v>
      </c>
      <c r="U27" s="150">
        <f t="shared" si="6"/>
        <v>0</v>
      </c>
      <c r="V27" s="150">
        <f t="shared" si="7"/>
        <v>0</v>
      </c>
      <c r="W27" s="151">
        <f t="shared" si="8"/>
        <v>0</v>
      </c>
      <c r="X27" s="147"/>
      <c r="Y27" s="142"/>
      <c r="Z27" s="152"/>
      <c r="AA27" s="153"/>
      <c r="AB27" s="154">
        <f t="shared" si="9"/>
        <v>0</v>
      </c>
      <c r="AC27" s="77">
        <f t="shared" si="10"/>
        <v>0</v>
      </c>
      <c r="AD27" s="155"/>
      <c r="AE27" s="156"/>
      <c r="AF27" s="157"/>
      <c r="AG27" s="158"/>
      <c r="AH27" s="159"/>
      <c r="AI27" s="96">
        <f t="shared" si="11"/>
        <v>0</v>
      </c>
      <c r="AJ27" s="97">
        <f t="shared" si="12"/>
        <v>0</v>
      </c>
      <c r="AK27" s="98">
        <f t="shared" si="13"/>
        <v>0</v>
      </c>
      <c r="AL27" s="160"/>
      <c r="AM27" s="161">
        <f t="shared" si="14"/>
        <v>0</v>
      </c>
      <c r="AN27" s="162"/>
      <c r="AO27" s="161">
        <f t="shared" si="15"/>
        <v>0</v>
      </c>
      <c r="AP27" s="162"/>
      <c r="AQ27" s="161">
        <f t="shared" si="16"/>
        <v>0</v>
      </c>
      <c r="AR27" s="161">
        <f t="shared" si="17"/>
        <v>0</v>
      </c>
      <c r="AS27" s="163"/>
      <c r="AT27" s="164">
        <f t="shared" si="18"/>
        <v>0</v>
      </c>
      <c r="AU27" s="96">
        <f t="shared" si="19"/>
        <v>0</v>
      </c>
      <c r="AV27" s="161">
        <f t="shared" si="20"/>
        <v>0</v>
      </c>
      <c r="AW27" s="161">
        <f t="shared" si="21"/>
        <v>0</v>
      </c>
      <c r="AX27" s="98">
        <f t="shared" si="22"/>
        <v>0</v>
      </c>
      <c r="AY27" s="165"/>
      <c r="AZ27" s="161">
        <f t="shared" si="23"/>
        <v>0</v>
      </c>
      <c r="BA27" s="98">
        <f t="shared" si="24"/>
        <v>0</v>
      </c>
    </row>
    <row r="28" spans="1:53" ht="15" customHeight="1">
      <c r="A28" s="106">
        <v>16</v>
      </c>
      <c r="B28" s="107"/>
      <c r="C28" s="108"/>
      <c r="D28" s="109"/>
      <c r="E28" s="110">
        <f>IF(COUNTBLANK(I28)&gt;0,0,VLOOKUP(I28,'Справочник ТК'!$D$3:$E$100,2,FALSE))</f>
        <v>0</v>
      </c>
      <c r="F28" s="123">
        <f t="shared" si="0"/>
        <v>0</v>
      </c>
      <c r="G28" s="108"/>
      <c r="H28" s="112"/>
      <c r="I28" s="113"/>
      <c r="J28" s="114"/>
      <c r="K28" s="109"/>
      <c r="L28" s="115"/>
      <c r="M28" s="116"/>
      <c r="N28" s="116"/>
      <c r="O28" s="116"/>
      <c r="P28" s="117">
        <f t="shared" si="1"/>
        <v>0</v>
      </c>
      <c r="Q28" s="118">
        <f t="shared" si="2"/>
        <v>0</v>
      </c>
      <c r="R28" s="118">
        <f t="shared" si="3"/>
        <v>0</v>
      </c>
      <c r="S28" s="118">
        <f t="shared" si="4"/>
        <v>0</v>
      </c>
      <c r="T28" s="118">
        <f t="shared" si="5"/>
        <v>0</v>
      </c>
      <c r="U28" s="118">
        <f t="shared" si="6"/>
        <v>0</v>
      </c>
      <c r="V28" s="118">
        <f t="shared" si="7"/>
        <v>0</v>
      </c>
      <c r="W28" s="119">
        <f t="shared" si="8"/>
        <v>0</v>
      </c>
      <c r="X28" s="108"/>
      <c r="Y28" s="109"/>
      <c r="Z28" s="120"/>
      <c r="AA28" s="121"/>
      <c r="AB28" s="122">
        <f t="shared" si="9"/>
        <v>0</v>
      </c>
      <c r="AC28" s="123">
        <f t="shared" si="10"/>
        <v>0</v>
      </c>
      <c r="AD28" s="124"/>
      <c r="AE28" s="125"/>
      <c r="AF28" s="126"/>
      <c r="AG28" s="127"/>
      <c r="AH28" s="128"/>
      <c r="AI28" s="129">
        <f t="shared" si="11"/>
        <v>0</v>
      </c>
      <c r="AJ28" s="130">
        <f t="shared" si="12"/>
        <v>0</v>
      </c>
      <c r="AK28" s="131">
        <f t="shared" si="13"/>
        <v>0</v>
      </c>
      <c r="AL28" s="132"/>
      <c r="AM28" s="133">
        <f t="shared" si="14"/>
        <v>0</v>
      </c>
      <c r="AN28" s="134"/>
      <c r="AO28" s="133">
        <f t="shared" si="15"/>
        <v>0</v>
      </c>
      <c r="AP28" s="134"/>
      <c r="AQ28" s="133">
        <f t="shared" si="16"/>
        <v>0</v>
      </c>
      <c r="AR28" s="133">
        <f t="shared" si="17"/>
        <v>0</v>
      </c>
      <c r="AS28" s="135"/>
      <c r="AT28" s="136">
        <f t="shared" si="18"/>
        <v>0</v>
      </c>
      <c r="AU28" s="129">
        <f t="shared" si="19"/>
        <v>0</v>
      </c>
      <c r="AV28" s="133">
        <f t="shared" si="20"/>
        <v>0</v>
      </c>
      <c r="AW28" s="133">
        <f t="shared" si="21"/>
        <v>0</v>
      </c>
      <c r="AX28" s="137">
        <f t="shared" si="22"/>
        <v>0</v>
      </c>
      <c r="AY28" s="138"/>
      <c r="AZ28" s="133">
        <f t="shared" si="23"/>
        <v>0</v>
      </c>
      <c r="BA28" s="137">
        <f t="shared" si="24"/>
        <v>0</v>
      </c>
    </row>
    <row r="29" spans="1:53" ht="15" customHeight="1">
      <c r="A29" s="139">
        <v>17</v>
      </c>
      <c r="B29" s="140"/>
      <c r="C29" s="141"/>
      <c r="D29" s="142"/>
      <c r="E29" s="143">
        <f>IF(COUNTBLANK(I29)&gt;0,0,VLOOKUP(I29,'Справочник ТК'!$D$3:$E$100,2,FALSE))</f>
        <v>0</v>
      </c>
      <c r="F29" s="77">
        <f t="shared" si="0"/>
        <v>0</v>
      </c>
      <c r="G29" s="141"/>
      <c r="H29" s="144"/>
      <c r="I29" s="145"/>
      <c r="J29" s="146"/>
      <c r="K29" s="142"/>
      <c r="L29" s="147"/>
      <c r="M29" s="148"/>
      <c r="N29" s="148"/>
      <c r="O29" s="148"/>
      <c r="P29" s="149">
        <f t="shared" si="1"/>
        <v>0</v>
      </c>
      <c r="Q29" s="150">
        <f t="shared" si="2"/>
        <v>0</v>
      </c>
      <c r="R29" s="150">
        <f t="shared" si="3"/>
        <v>0</v>
      </c>
      <c r="S29" s="150">
        <f t="shared" si="4"/>
        <v>0</v>
      </c>
      <c r="T29" s="150">
        <f t="shared" si="5"/>
        <v>0</v>
      </c>
      <c r="U29" s="150">
        <f t="shared" si="6"/>
        <v>0</v>
      </c>
      <c r="V29" s="150">
        <f t="shared" si="7"/>
        <v>0</v>
      </c>
      <c r="W29" s="151">
        <f t="shared" si="8"/>
        <v>0</v>
      </c>
      <c r="X29" s="147"/>
      <c r="Y29" s="142"/>
      <c r="Z29" s="152"/>
      <c r="AA29" s="153"/>
      <c r="AB29" s="154">
        <f t="shared" si="9"/>
        <v>0</v>
      </c>
      <c r="AC29" s="77">
        <f t="shared" si="10"/>
        <v>0</v>
      </c>
      <c r="AD29" s="155"/>
      <c r="AE29" s="156"/>
      <c r="AF29" s="157"/>
      <c r="AG29" s="158"/>
      <c r="AH29" s="159"/>
      <c r="AI29" s="96">
        <f t="shared" si="11"/>
        <v>0</v>
      </c>
      <c r="AJ29" s="97">
        <f t="shared" si="12"/>
        <v>0</v>
      </c>
      <c r="AK29" s="98">
        <f t="shared" si="13"/>
        <v>0</v>
      </c>
      <c r="AL29" s="160"/>
      <c r="AM29" s="161">
        <f t="shared" si="14"/>
        <v>0</v>
      </c>
      <c r="AN29" s="162"/>
      <c r="AO29" s="161">
        <f t="shared" si="15"/>
        <v>0</v>
      </c>
      <c r="AP29" s="162"/>
      <c r="AQ29" s="161">
        <f t="shared" si="16"/>
        <v>0</v>
      </c>
      <c r="AR29" s="161">
        <f t="shared" si="17"/>
        <v>0</v>
      </c>
      <c r="AS29" s="163"/>
      <c r="AT29" s="164">
        <f t="shared" si="18"/>
        <v>0</v>
      </c>
      <c r="AU29" s="96">
        <f t="shared" si="19"/>
        <v>0</v>
      </c>
      <c r="AV29" s="161">
        <f t="shared" si="20"/>
        <v>0</v>
      </c>
      <c r="AW29" s="161">
        <f t="shared" si="21"/>
        <v>0</v>
      </c>
      <c r="AX29" s="98">
        <f t="shared" si="22"/>
        <v>0</v>
      </c>
      <c r="AY29" s="165"/>
      <c r="AZ29" s="161">
        <f t="shared" si="23"/>
        <v>0</v>
      </c>
      <c r="BA29" s="98">
        <f t="shared" si="24"/>
        <v>0</v>
      </c>
    </row>
    <row r="30" spans="1:53" ht="15" customHeight="1">
      <c r="A30" s="106">
        <v>18</v>
      </c>
      <c r="B30" s="107"/>
      <c r="C30" s="108"/>
      <c r="D30" s="109"/>
      <c r="E30" s="110">
        <f>IF(COUNTBLANK(I30)&gt;0,0,VLOOKUP(I30,'Справочник ТК'!$D$3:$E$100,2,FALSE))</f>
        <v>0</v>
      </c>
      <c r="F30" s="123">
        <f t="shared" si="0"/>
        <v>0</v>
      </c>
      <c r="G30" s="108"/>
      <c r="H30" s="112"/>
      <c r="I30" s="113"/>
      <c r="J30" s="114"/>
      <c r="K30" s="109"/>
      <c r="L30" s="115"/>
      <c r="M30" s="116"/>
      <c r="N30" s="116"/>
      <c r="O30" s="116"/>
      <c r="P30" s="117">
        <f t="shared" si="1"/>
        <v>0</v>
      </c>
      <c r="Q30" s="118">
        <f t="shared" si="2"/>
        <v>0</v>
      </c>
      <c r="R30" s="118">
        <f t="shared" si="3"/>
        <v>0</v>
      </c>
      <c r="S30" s="118">
        <f t="shared" si="4"/>
        <v>0</v>
      </c>
      <c r="T30" s="118">
        <f t="shared" si="5"/>
        <v>0</v>
      </c>
      <c r="U30" s="118">
        <f t="shared" si="6"/>
        <v>0</v>
      </c>
      <c r="V30" s="118">
        <f t="shared" si="7"/>
        <v>0</v>
      </c>
      <c r="W30" s="119">
        <f t="shared" si="8"/>
        <v>0</v>
      </c>
      <c r="X30" s="108"/>
      <c r="Y30" s="109"/>
      <c r="Z30" s="120"/>
      <c r="AA30" s="121"/>
      <c r="AB30" s="122">
        <f t="shared" si="9"/>
        <v>0</v>
      </c>
      <c r="AC30" s="123">
        <f t="shared" si="10"/>
        <v>0</v>
      </c>
      <c r="AD30" s="124"/>
      <c r="AE30" s="125"/>
      <c r="AF30" s="126"/>
      <c r="AG30" s="127"/>
      <c r="AH30" s="128"/>
      <c r="AI30" s="129">
        <f t="shared" si="11"/>
        <v>0</v>
      </c>
      <c r="AJ30" s="130">
        <f t="shared" si="12"/>
        <v>0</v>
      </c>
      <c r="AK30" s="131">
        <f t="shared" si="13"/>
        <v>0</v>
      </c>
      <c r="AL30" s="132"/>
      <c r="AM30" s="133">
        <f t="shared" si="14"/>
        <v>0</v>
      </c>
      <c r="AN30" s="134"/>
      <c r="AO30" s="133">
        <f t="shared" si="15"/>
        <v>0</v>
      </c>
      <c r="AP30" s="134"/>
      <c r="AQ30" s="133">
        <f t="shared" si="16"/>
        <v>0</v>
      </c>
      <c r="AR30" s="133">
        <f t="shared" si="17"/>
        <v>0</v>
      </c>
      <c r="AS30" s="135"/>
      <c r="AT30" s="136">
        <f t="shared" si="18"/>
        <v>0</v>
      </c>
      <c r="AU30" s="129">
        <f t="shared" si="19"/>
        <v>0</v>
      </c>
      <c r="AV30" s="133">
        <f t="shared" si="20"/>
        <v>0</v>
      </c>
      <c r="AW30" s="133">
        <f t="shared" si="21"/>
        <v>0</v>
      </c>
      <c r="AX30" s="137">
        <f t="shared" si="22"/>
        <v>0</v>
      </c>
      <c r="AY30" s="138"/>
      <c r="AZ30" s="133">
        <f t="shared" si="23"/>
        <v>0</v>
      </c>
      <c r="BA30" s="137">
        <f t="shared" si="24"/>
        <v>0</v>
      </c>
    </row>
    <row r="31" spans="1:53" ht="15" customHeight="1">
      <c r="A31" s="139">
        <v>19</v>
      </c>
      <c r="B31" s="140"/>
      <c r="C31" s="141"/>
      <c r="D31" s="142"/>
      <c r="E31" s="143">
        <f>IF(COUNTBLANK(I31)&gt;0,0,VLOOKUP(I31,'Справочник ТК'!$D$3:$E$100,2,FALSE))</f>
        <v>0</v>
      </c>
      <c r="F31" s="77">
        <f t="shared" si="0"/>
        <v>0</v>
      </c>
      <c r="G31" s="141"/>
      <c r="H31" s="144"/>
      <c r="I31" s="145"/>
      <c r="J31" s="146"/>
      <c r="K31" s="142"/>
      <c r="L31" s="147"/>
      <c r="M31" s="148"/>
      <c r="N31" s="148"/>
      <c r="O31" s="148"/>
      <c r="P31" s="149">
        <f t="shared" si="1"/>
        <v>0</v>
      </c>
      <c r="Q31" s="150">
        <f t="shared" si="2"/>
        <v>0</v>
      </c>
      <c r="R31" s="150">
        <f t="shared" si="3"/>
        <v>0</v>
      </c>
      <c r="S31" s="150">
        <f t="shared" si="4"/>
        <v>0</v>
      </c>
      <c r="T31" s="150">
        <f t="shared" si="5"/>
        <v>0</v>
      </c>
      <c r="U31" s="150">
        <f t="shared" si="6"/>
        <v>0</v>
      </c>
      <c r="V31" s="150">
        <f t="shared" si="7"/>
        <v>0</v>
      </c>
      <c r="W31" s="151">
        <f t="shared" si="8"/>
        <v>0</v>
      </c>
      <c r="X31" s="147"/>
      <c r="Y31" s="142"/>
      <c r="Z31" s="152"/>
      <c r="AA31" s="153"/>
      <c r="AB31" s="154">
        <f t="shared" si="9"/>
        <v>0</v>
      </c>
      <c r="AC31" s="77">
        <f t="shared" si="10"/>
        <v>0</v>
      </c>
      <c r="AD31" s="155"/>
      <c r="AE31" s="156"/>
      <c r="AF31" s="157"/>
      <c r="AG31" s="158"/>
      <c r="AH31" s="159"/>
      <c r="AI31" s="96">
        <f t="shared" si="11"/>
        <v>0</v>
      </c>
      <c r="AJ31" s="97">
        <f t="shared" si="12"/>
        <v>0</v>
      </c>
      <c r="AK31" s="98">
        <f t="shared" si="13"/>
        <v>0</v>
      </c>
      <c r="AL31" s="160"/>
      <c r="AM31" s="161">
        <f t="shared" si="14"/>
        <v>0</v>
      </c>
      <c r="AN31" s="162"/>
      <c r="AO31" s="161">
        <f t="shared" si="15"/>
        <v>0</v>
      </c>
      <c r="AP31" s="162"/>
      <c r="AQ31" s="161">
        <f t="shared" si="16"/>
        <v>0</v>
      </c>
      <c r="AR31" s="161">
        <f t="shared" si="17"/>
        <v>0</v>
      </c>
      <c r="AS31" s="163"/>
      <c r="AT31" s="164">
        <f t="shared" si="18"/>
        <v>0</v>
      </c>
      <c r="AU31" s="96">
        <f t="shared" si="19"/>
        <v>0</v>
      </c>
      <c r="AV31" s="161">
        <f t="shared" si="20"/>
        <v>0</v>
      </c>
      <c r="AW31" s="161">
        <f t="shared" si="21"/>
        <v>0</v>
      </c>
      <c r="AX31" s="98">
        <f t="shared" si="22"/>
        <v>0</v>
      </c>
      <c r="AY31" s="165"/>
      <c r="AZ31" s="161">
        <f t="shared" si="23"/>
        <v>0</v>
      </c>
      <c r="BA31" s="98">
        <f t="shared" si="24"/>
        <v>0</v>
      </c>
    </row>
    <row r="32" spans="1:53" ht="15" customHeight="1">
      <c r="A32" s="106">
        <v>20</v>
      </c>
      <c r="B32" s="107"/>
      <c r="C32" s="108"/>
      <c r="D32" s="109"/>
      <c r="E32" s="110">
        <f>IF(COUNTBLANK(I32)&gt;0,0,VLOOKUP(I32,'Справочник ТК'!$D$3:$E$100,2,FALSE))</f>
        <v>0</v>
      </c>
      <c r="F32" s="123">
        <f t="shared" si="0"/>
        <v>0</v>
      </c>
      <c r="G32" s="108"/>
      <c r="H32" s="112"/>
      <c r="I32" s="113"/>
      <c r="J32" s="114"/>
      <c r="K32" s="109"/>
      <c r="L32" s="115"/>
      <c r="M32" s="116"/>
      <c r="N32" s="116"/>
      <c r="O32" s="116"/>
      <c r="P32" s="117">
        <f t="shared" si="1"/>
        <v>0</v>
      </c>
      <c r="Q32" s="118">
        <f t="shared" si="2"/>
        <v>0</v>
      </c>
      <c r="R32" s="118">
        <f t="shared" si="3"/>
        <v>0</v>
      </c>
      <c r="S32" s="118">
        <f t="shared" si="4"/>
        <v>0</v>
      </c>
      <c r="T32" s="118">
        <f t="shared" si="5"/>
        <v>0</v>
      </c>
      <c r="U32" s="118">
        <f t="shared" si="6"/>
        <v>0</v>
      </c>
      <c r="V32" s="118">
        <f t="shared" si="7"/>
        <v>0</v>
      </c>
      <c r="W32" s="119">
        <f t="shared" si="8"/>
        <v>0</v>
      </c>
      <c r="X32" s="108"/>
      <c r="Y32" s="109"/>
      <c r="Z32" s="120"/>
      <c r="AA32" s="121"/>
      <c r="AB32" s="122">
        <f t="shared" si="9"/>
        <v>0</v>
      </c>
      <c r="AC32" s="123">
        <f t="shared" si="10"/>
        <v>0</v>
      </c>
      <c r="AD32" s="124"/>
      <c r="AE32" s="125"/>
      <c r="AF32" s="126"/>
      <c r="AG32" s="127"/>
      <c r="AH32" s="128"/>
      <c r="AI32" s="129">
        <f t="shared" si="11"/>
        <v>0</v>
      </c>
      <c r="AJ32" s="130">
        <f t="shared" si="12"/>
        <v>0</v>
      </c>
      <c r="AK32" s="131">
        <f t="shared" si="13"/>
        <v>0</v>
      </c>
      <c r="AL32" s="132"/>
      <c r="AM32" s="133">
        <f t="shared" si="14"/>
        <v>0</v>
      </c>
      <c r="AN32" s="134"/>
      <c r="AO32" s="133">
        <f t="shared" si="15"/>
        <v>0</v>
      </c>
      <c r="AP32" s="134"/>
      <c r="AQ32" s="133">
        <f t="shared" si="16"/>
        <v>0</v>
      </c>
      <c r="AR32" s="133">
        <f t="shared" si="17"/>
        <v>0</v>
      </c>
      <c r="AS32" s="135"/>
      <c r="AT32" s="136">
        <f t="shared" si="18"/>
        <v>0</v>
      </c>
      <c r="AU32" s="129">
        <f t="shared" si="19"/>
        <v>0</v>
      </c>
      <c r="AV32" s="133">
        <f t="shared" si="20"/>
        <v>0</v>
      </c>
      <c r="AW32" s="133">
        <f t="shared" si="21"/>
        <v>0</v>
      </c>
      <c r="AX32" s="137">
        <f t="shared" si="22"/>
        <v>0</v>
      </c>
      <c r="AY32" s="138"/>
      <c r="AZ32" s="133">
        <f t="shared" si="23"/>
        <v>0</v>
      </c>
      <c r="BA32" s="137">
        <f t="shared" si="24"/>
        <v>0</v>
      </c>
    </row>
    <row r="33" spans="1:53" ht="15" customHeight="1">
      <c r="A33" s="139">
        <v>21</v>
      </c>
      <c r="B33" s="140"/>
      <c r="C33" s="141"/>
      <c r="D33" s="142"/>
      <c r="E33" s="143">
        <f>IF(COUNTBLANK(I33)&gt;0,0,VLOOKUP(I33,'Справочник ТК'!$D$3:$E$100,2,FALSE))</f>
        <v>0</v>
      </c>
      <c r="F33" s="77">
        <f t="shared" si="0"/>
        <v>0</v>
      </c>
      <c r="G33" s="141"/>
      <c r="H33" s="144"/>
      <c r="I33" s="145"/>
      <c r="J33" s="146"/>
      <c r="K33" s="142"/>
      <c r="L33" s="147"/>
      <c r="M33" s="148"/>
      <c r="N33" s="148"/>
      <c r="O33" s="148"/>
      <c r="P33" s="149">
        <f t="shared" si="1"/>
        <v>0</v>
      </c>
      <c r="Q33" s="150">
        <f t="shared" si="2"/>
        <v>0</v>
      </c>
      <c r="R33" s="150">
        <f t="shared" si="3"/>
        <v>0</v>
      </c>
      <c r="S33" s="150">
        <f t="shared" si="4"/>
        <v>0</v>
      </c>
      <c r="T33" s="150">
        <f t="shared" si="5"/>
        <v>0</v>
      </c>
      <c r="U33" s="150">
        <f t="shared" si="6"/>
        <v>0</v>
      </c>
      <c r="V33" s="150">
        <f t="shared" si="7"/>
        <v>0</v>
      </c>
      <c r="W33" s="151">
        <f t="shared" si="8"/>
        <v>0</v>
      </c>
      <c r="X33" s="147"/>
      <c r="Y33" s="142"/>
      <c r="Z33" s="152"/>
      <c r="AA33" s="153"/>
      <c r="AB33" s="154">
        <f t="shared" si="9"/>
        <v>0</v>
      </c>
      <c r="AC33" s="77">
        <f t="shared" si="10"/>
        <v>0</v>
      </c>
      <c r="AD33" s="155"/>
      <c r="AE33" s="156"/>
      <c r="AF33" s="157"/>
      <c r="AG33" s="158"/>
      <c r="AH33" s="159"/>
      <c r="AI33" s="96">
        <f t="shared" si="11"/>
        <v>0</v>
      </c>
      <c r="AJ33" s="97">
        <f t="shared" si="12"/>
        <v>0</v>
      </c>
      <c r="AK33" s="98">
        <f t="shared" si="13"/>
        <v>0</v>
      </c>
      <c r="AL33" s="160"/>
      <c r="AM33" s="161">
        <f t="shared" si="14"/>
        <v>0</v>
      </c>
      <c r="AN33" s="162"/>
      <c r="AO33" s="161">
        <f t="shared" si="15"/>
        <v>0</v>
      </c>
      <c r="AP33" s="162"/>
      <c r="AQ33" s="161">
        <f t="shared" si="16"/>
        <v>0</v>
      </c>
      <c r="AR33" s="161">
        <f t="shared" si="17"/>
        <v>0</v>
      </c>
      <c r="AS33" s="163"/>
      <c r="AT33" s="164">
        <f t="shared" si="18"/>
        <v>0</v>
      </c>
      <c r="AU33" s="96">
        <f t="shared" si="19"/>
        <v>0</v>
      </c>
      <c r="AV33" s="161">
        <f t="shared" si="20"/>
        <v>0</v>
      </c>
      <c r="AW33" s="161">
        <f t="shared" si="21"/>
        <v>0</v>
      </c>
      <c r="AX33" s="98">
        <f t="shared" si="22"/>
        <v>0</v>
      </c>
      <c r="AY33" s="165"/>
      <c r="AZ33" s="161">
        <f t="shared" si="23"/>
        <v>0</v>
      </c>
      <c r="BA33" s="98">
        <f t="shared" si="24"/>
        <v>0</v>
      </c>
    </row>
    <row r="34" spans="1:53" ht="15" customHeight="1">
      <c r="A34" s="106">
        <v>22</v>
      </c>
      <c r="B34" s="107"/>
      <c r="C34" s="108"/>
      <c r="D34" s="109"/>
      <c r="E34" s="110">
        <f>IF(COUNTBLANK(I34)&gt;0,0,VLOOKUP(I34,'Справочник ТК'!$D$3:$E$100,2,FALSE))</f>
        <v>0</v>
      </c>
      <c r="F34" s="123">
        <f t="shared" si="0"/>
        <v>0</v>
      </c>
      <c r="G34" s="108"/>
      <c r="H34" s="112"/>
      <c r="I34" s="113"/>
      <c r="J34" s="114"/>
      <c r="K34" s="109"/>
      <c r="L34" s="115"/>
      <c r="M34" s="116"/>
      <c r="N34" s="116"/>
      <c r="O34" s="116"/>
      <c r="P34" s="117">
        <f t="shared" si="1"/>
        <v>0</v>
      </c>
      <c r="Q34" s="118">
        <f t="shared" si="2"/>
        <v>0</v>
      </c>
      <c r="R34" s="118">
        <f t="shared" si="3"/>
        <v>0</v>
      </c>
      <c r="S34" s="118">
        <f t="shared" si="4"/>
        <v>0</v>
      </c>
      <c r="T34" s="118">
        <f t="shared" si="5"/>
        <v>0</v>
      </c>
      <c r="U34" s="118">
        <f t="shared" si="6"/>
        <v>0</v>
      </c>
      <c r="V34" s="118">
        <f t="shared" si="7"/>
        <v>0</v>
      </c>
      <c r="W34" s="119">
        <f t="shared" si="8"/>
        <v>0</v>
      </c>
      <c r="X34" s="108"/>
      <c r="Y34" s="109"/>
      <c r="Z34" s="120"/>
      <c r="AA34" s="121"/>
      <c r="AB34" s="122">
        <f t="shared" si="9"/>
        <v>0</v>
      </c>
      <c r="AC34" s="123">
        <f t="shared" si="10"/>
        <v>0</v>
      </c>
      <c r="AD34" s="124"/>
      <c r="AE34" s="125"/>
      <c r="AF34" s="126"/>
      <c r="AG34" s="127"/>
      <c r="AH34" s="128"/>
      <c r="AI34" s="129">
        <f t="shared" si="11"/>
        <v>0</v>
      </c>
      <c r="AJ34" s="130">
        <f t="shared" si="12"/>
        <v>0</v>
      </c>
      <c r="AK34" s="131">
        <f t="shared" si="13"/>
        <v>0</v>
      </c>
      <c r="AL34" s="132"/>
      <c r="AM34" s="133">
        <f t="shared" si="14"/>
        <v>0</v>
      </c>
      <c r="AN34" s="134"/>
      <c r="AO34" s="133">
        <f t="shared" si="15"/>
        <v>0</v>
      </c>
      <c r="AP34" s="134"/>
      <c r="AQ34" s="133">
        <f t="shared" si="16"/>
        <v>0</v>
      </c>
      <c r="AR34" s="133">
        <f t="shared" si="17"/>
        <v>0</v>
      </c>
      <c r="AS34" s="135"/>
      <c r="AT34" s="136">
        <f t="shared" si="18"/>
        <v>0</v>
      </c>
      <c r="AU34" s="129">
        <f t="shared" si="19"/>
        <v>0</v>
      </c>
      <c r="AV34" s="133">
        <f t="shared" si="20"/>
        <v>0</v>
      </c>
      <c r="AW34" s="133">
        <f t="shared" si="21"/>
        <v>0</v>
      </c>
      <c r="AX34" s="137">
        <f t="shared" si="22"/>
        <v>0</v>
      </c>
      <c r="AY34" s="138"/>
      <c r="AZ34" s="133">
        <f t="shared" si="23"/>
        <v>0</v>
      </c>
      <c r="BA34" s="137">
        <f t="shared" si="24"/>
        <v>0</v>
      </c>
    </row>
    <row r="35" spans="1:53" ht="15" customHeight="1">
      <c r="A35" s="139">
        <v>23</v>
      </c>
      <c r="B35" s="140"/>
      <c r="C35" s="141"/>
      <c r="D35" s="142"/>
      <c r="E35" s="143">
        <f>IF(COUNTBLANK(I35)&gt;0,0,VLOOKUP(I35,'Справочник ТК'!$D$3:$E$100,2,FALSE))</f>
        <v>0</v>
      </c>
      <c r="F35" s="77">
        <f t="shared" si="0"/>
        <v>0</v>
      </c>
      <c r="G35" s="141"/>
      <c r="H35" s="144"/>
      <c r="I35" s="145"/>
      <c r="J35" s="146"/>
      <c r="K35" s="142"/>
      <c r="L35" s="147"/>
      <c r="M35" s="148"/>
      <c r="N35" s="148"/>
      <c r="O35" s="148"/>
      <c r="P35" s="149">
        <f t="shared" si="1"/>
        <v>0</v>
      </c>
      <c r="Q35" s="150">
        <f t="shared" si="2"/>
        <v>0</v>
      </c>
      <c r="R35" s="150">
        <f t="shared" si="3"/>
        <v>0</v>
      </c>
      <c r="S35" s="150">
        <f t="shared" si="4"/>
        <v>0</v>
      </c>
      <c r="T35" s="150">
        <f t="shared" si="5"/>
        <v>0</v>
      </c>
      <c r="U35" s="150">
        <f t="shared" si="6"/>
        <v>0</v>
      </c>
      <c r="V35" s="150">
        <f t="shared" si="7"/>
        <v>0</v>
      </c>
      <c r="W35" s="151">
        <f t="shared" si="8"/>
        <v>0</v>
      </c>
      <c r="X35" s="147"/>
      <c r="Y35" s="142"/>
      <c r="Z35" s="152"/>
      <c r="AA35" s="153"/>
      <c r="AB35" s="154">
        <f t="shared" si="9"/>
        <v>0</v>
      </c>
      <c r="AC35" s="77">
        <f t="shared" si="10"/>
        <v>0</v>
      </c>
      <c r="AD35" s="155"/>
      <c r="AE35" s="156"/>
      <c r="AF35" s="157"/>
      <c r="AG35" s="158"/>
      <c r="AH35" s="159"/>
      <c r="AI35" s="96">
        <f t="shared" si="11"/>
        <v>0</v>
      </c>
      <c r="AJ35" s="97">
        <f t="shared" si="12"/>
        <v>0</v>
      </c>
      <c r="AK35" s="98">
        <f t="shared" si="13"/>
        <v>0</v>
      </c>
      <c r="AL35" s="160"/>
      <c r="AM35" s="161">
        <f t="shared" si="14"/>
        <v>0</v>
      </c>
      <c r="AN35" s="162"/>
      <c r="AO35" s="161">
        <f t="shared" si="15"/>
        <v>0</v>
      </c>
      <c r="AP35" s="162"/>
      <c r="AQ35" s="161">
        <f t="shared" si="16"/>
        <v>0</v>
      </c>
      <c r="AR35" s="161">
        <f t="shared" si="17"/>
        <v>0</v>
      </c>
      <c r="AS35" s="163"/>
      <c r="AT35" s="164">
        <f t="shared" si="18"/>
        <v>0</v>
      </c>
      <c r="AU35" s="96">
        <f t="shared" si="19"/>
        <v>0</v>
      </c>
      <c r="AV35" s="161">
        <f t="shared" si="20"/>
        <v>0</v>
      </c>
      <c r="AW35" s="161">
        <f t="shared" si="21"/>
        <v>0</v>
      </c>
      <c r="AX35" s="98">
        <f t="shared" si="22"/>
        <v>0</v>
      </c>
      <c r="AY35" s="165"/>
      <c r="AZ35" s="161">
        <f t="shared" si="23"/>
        <v>0</v>
      </c>
      <c r="BA35" s="98">
        <f t="shared" si="24"/>
        <v>0</v>
      </c>
    </row>
    <row r="36" spans="1:53" ht="15" customHeight="1">
      <c r="A36" s="106">
        <v>24</v>
      </c>
      <c r="B36" s="107"/>
      <c r="C36" s="108"/>
      <c r="D36" s="109"/>
      <c r="E36" s="110">
        <f>IF(COUNTBLANK(I36)&gt;0,0,VLOOKUP(I36,'Справочник ТК'!$D$3:$E$100,2,FALSE))</f>
        <v>0</v>
      </c>
      <c r="F36" s="123">
        <f t="shared" si="0"/>
        <v>0</v>
      </c>
      <c r="G36" s="108"/>
      <c r="H36" s="112"/>
      <c r="I36" s="113"/>
      <c r="J36" s="114"/>
      <c r="K36" s="109"/>
      <c r="L36" s="115"/>
      <c r="M36" s="116"/>
      <c r="N36" s="116"/>
      <c r="O36" s="116"/>
      <c r="P36" s="117">
        <f t="shared" si="1"/>
        <v>0</v>
      </c>
      <c r="Q36" s="118">
        <f t="shared" si="2"/>
        <v>0</v>
      </c>
      <c r="R36" s="118">
        <f t="shared" si="3"/>
        <v>0</v>
      </c>
      <c r="S36" s="118">
        <f t="shared" si="4"/>
        <v>0</v>
      </c>
      <c r="T36" s="118">
        <f t="shared" si="5"/>
        <v>0</v>
      </c>
      <c r="U36" s="118">
        <f t="shared" si="6"/>
        <v>0</v>
      </c>
      <c r="V36" s="118">
        <f t="shared" si="7"/>
        <v>0</v>
      </c>
      <c r="W36" s="119">
        <f t="shared" si="8"/>
        <v>0</v>
      </c>
      <c r="X36" s="108"/>
      <c r="Y36" s="109"/>
      <c r="Z36" s="120"/>
      <c r="AA36" s="121"/>
      <c r="AB36" s="122">
        <f t="shared" si="9"/>
        <v>0</v>
      </c>
      <c r="AC36" s="123">
        <f t="shared" si="10"/>
        <v>0</v>
      </c>
      <c r="AD36" s="124"/>
      <c r="AE36" s="125"/>
      <c r="AF36" s="126"/>
      <c r="AG36" s="127"/>
      <c r="AH36" s="128"/>
      <c r="AI36" s="129">
        <f t="shared" si="11"/>
        <v>0</v>
      </c>
      <c r="AJ36" s="130">
        <f t="shared" si="12"/>
        <v>0</v>
      </c>
      <c r="AK36" s="131">
        <f t="shared" si="13"/>
        <v>0</v>
      </c>
      <c r="AL36" s="132"/>
      <c r="AM36" s="133">
        <f t="shared" si="14"/>
        <v>0</v>
      </c>
      <c r="AN36" s="134"/>
      <c r="AO36" s="133">
        <f t="shared" si="15"/>
        <v>0</v>
      </c>
      <c r="AP36" s="134"/>
      <c r="AQ36" s="133">
        <f t="shared" si="16"/>
        <v>0</v>
      </c>
      <c r="AR36" s="133">
        <f t="shared" si="17"/>
        <v>0</v>
      </c>
      <c r="AS36" s="135"/>
      <c r="AT36" s="136">
        <f t="shared" si="18"/>
        <v>0</v>
      </c>
      <c r="AU36" s="129">
        <f t="shared" si="19"/>
        <v>0</v>
      </c>
      <c r="AV36" s="133">
        <f t="shared" si="20"/>
        <v>0</v>
      </c>
      <c r="AW36" s="133">
        <f t="shared" si="21"/>
        <v>0</v>
      </c>
      <c r="AX36" s="137">
        <f t="shared" si="22"/>
        <v>0</v>
      </c>
      <c r="AY36" s="138"/>
      <c r="AZ36" s="133">
        <f t="shared" si="23"/>
        <v>0</v>
      </c>
      <c r="BA36" s="137">
        <f t="shared" si="24"/>
        <v>0</v>
      </c>
    </row>
    <row r="37" spans="1:53" ht="15" customHeight="1">
      <c r="A37" s="139">
        <v>25</v>
      </c>
      <c r="B37" s="140"/>
      <c r="C37" s="141"/>
      <c r="D37" s="142"/>
      <c r="E37" s="143">
        <f>IF(COUNTBLANK(I37)&gt;0,0,VLOOKUP(I37,'Справочник ТК'!$D$3:$E$100,2,FALSE))</f>
        <v>0</v>
      </c>
      <c r="F37" s="77">
        <f t="shared" si="0"/>
        <v>0</v>
      </c>
      <c r="G37" s="141"/>
      <c r="H37" s="144"/>
      <c r="I37" s="145"/>
      <c r="J37" s="146"/>
      <c r="K37" s="142"/>
      <c r="L37" s="147"/>
      <c r="M37" s="148"/>
      <c r="N37" s="148"/>
      <c r="O37" s="148"/>
      <c r="P37" s="149">
        <f t="shared" si="1"/>
        <v>0</v>
      </c>
      <c r="Q37" s="150">
        <f t="shared" si="2"/>
        <v>0</v>
      </c>
      <c r="R37" s="150">
        <f t="shared" si="3"/>
        <v>0</v>
      </c>
      <c r="S37" s="150">
        <f t="shared" si="4"/>
        <v>0</v>
      </c>
      <c r="T37" s="150">
        <f t="shared" si="5"/>
        <v>0</v>
      </c>
      <c r="U37" s="150">
        <f t="shared" si="6"/>
        <v>0</v>
      </c>
      <c r="V37" s="150">
        <f t="shared" si="7"/>
        <v>0</v>
      </c>
      <c r="W37" s="151">
        <f t="shared" si="8"/>
        <v>0</v>
      </c>
      <c r="X37" s="147"/>
      <c r="Y37" s="142"/>
      <c r="Z37" s="152"/>
      <c r="AA37" s="153"/>
      <c r="AB37" s="154">
        <f t="shared" si="9"/>
        <v>0</v>
      </c>
      <c r="AC37" s="77">
        <f t="shared" si="10"/>
        <v>0</v>
      </c>
      <c r="AD37" s="155"/>
      <c r="AE37" s="156"/>
      <c r="AF37" s="157"/>
      <c r="AG37" s="158"/>
      <c r="AH37" s="159"/>
      <c r="AI37" s="96">
        <f t="shared" si="11"/>
        <v>0</v>
      </c>
      <c r="AJ37" s="97">
        <f t="shared" si="12"/>
        <v>0</v>
      </c>
      <c r="AK37" s="98">
        <f t="shared" si="13"/>
        <v>0</v>
      </c>
      <c r="AL37" s="160"/>
      <c r="AM37" s="161">
        <f t="shared" si="14"/>
        <v>0</v>
      </c>
      <c r="AN37" s="162"/>
      <c r="AO37" s="161">
        <f t="shared" si="15"/>
        <v>0</v>
      </c>
      <c r="AP37" s="162"/>
      <c r="AQ37" s="161">
        <f t="shared" si="16"/>
        <v>0</v>
      </c>
      <c r="AR37" s="161">
        <f t="shared" si="17"/>
        <v>0</v>
      </c>
      <c r="AS37" s="163"/>
      <c r="AT37" s="164">
        <f t="shared" si="18"/>
        <v>0</v>
      </c>
      <c r="AU37" s="96">
        <f t="shared" si="19"/>
        <v>0</v>
      </c>
      <c r="AV37" s="161">
        <f t="shared" si="20"/>
        <v>0</v>
      </c>
      <c r="AW37" s="161">
        <f t="shared" si="21"/>
        <v>0</v>
      </c>
      <c r="AX37" s="98">
        <f t="shared" si="22"/>
        <v>0</v>
      </c>
      <c r="AY37" s="165"/>
      <c r="AZ37" s="161">
        <f t="shared" si="23"/>
        <v>0</v>
      </c>
      <c r="BA37" s="98">
        <f t="shared" si="24"/>
        <v>0</v>
      </c>
    </row>
    <row r="38" spans="1:53" ht="15" customHeight="1">
      <c r="A38" s="106">
        <v>26</v>
      </c>
      <c r="B38" s="107"/>
      <c r="C38" s="108"/>
      <c r="D38" s="109"/>
      <c r="E38" s="110">
        <f>IF(COUNTBLANK(I38)&gt;0,0,VLOOKUP(I38,'Справочник ТК'!$D$3:$E$100,2,FALSE))</f>
        <v>0</v>
      </c>
      <c r="F38" s="123">
        <f t="shared" si="0"/>
        <v>0</v>
      </c>
      <c r="G38" s="108"/>
      <c r="H38" s="112"/>
      <c r="I38" s="113"/>
      <c r="J38" s="114"/>
      <c r="K38" s="109"/>
      <c r="L38" s="115"/>
      <c r="M38" s="116"/>
      <c r="N38" s="116"/>
      <c r="O38" s="116"/>
      <c r="P38" s="117">
        <f t="shared" si="1"/>
        <v>0</v>
      </c>
      <c r="Q38" s="118">
        <f t="shared" si="2"/>
        <v>0</v>
      </c>
      <c r="R38" s="118">
        <f t="shared" si="3"/>
        <v>0</v>
      </c>
      <c r="S38" s="118">
        <f t="shared" si="4"/>
        <v>0</v>
      </c>
      <c r="T38" s="118">
        <f t="shared" si="5"/>
        <v>0</v>
      </c>
      <c r="U38" s="118">
        <f t="shared" si="6"/>
        <v>0</v>
      </c>
      <c r="V38" s="118">
        <f t="shared" si="7"/>
        <v>0</v>
      </c>
      <c r="W38" s="119">
        <f t="shared" si="8"/>
        <v>0</v>
      </c>
      <c r="X38" s="108"/>
      <c r="Y38" s="109"/>
      <c r="Z38" s="120"/>
      <c r="AA38" s="121"/>
      <c r="AB38" s="122">
        <f t="shared" si="9"/>
        <v>0</v>
      </c>
      <c r="AC38" s="123">
        <f t="shared" si="10"/>
        <v>0</v>
      </c>
      <c r="AD38" s="124"/>
      <c r="AE38" s="125"/>
      <c r="AF38" s="126"/>
      <c r="AG38" s="127"/>
      <c r="AH38" s="128"/>
      <c r="AI38" s="129">
        <f t="shared" si="11"/>
        <v>0</v>
      </c>
      <c r="AJ38" s="130">
        <f t="shared" si="12"/>
        <v>0</v>
      </c>
      <c r="AK38" s="131">
        <f t="shared" si="13"/>
        <v>0</v>
      </c>
      <c r="AL38" s="132"/>
      <c r="AM38" s="133">
        <f t="shared" si="14"/>
        <v>0</v>
      </c>
      <c r="AN38" s="134"/>
      <c r="AO38" s="133">
        <f t="shared" si="15"/>
        <v>0</v>
      </c>
      <c r="AP38" s="134"/>
      <c r="AQ38" s="133">
        <f t="shared" si="16"/>
        <v>0</v>
      </c>
      <c r="AR38" s="133">
        <f t="shared" si="17"/>
        <v>0</v>
      </c>
      <c r="AS38" s="135"/>
      <c r="AT38" s="136">
        <f t="shared" si="18"/>
        <v>0</v>
      </c>
      <c r="AU38" s="129">
        <f t="shared" si="19"/>
        <v>0</v>
      </c>
      <c r="AV38" s="133">
        <f t="shared" si="20"/>
        <v>0</v>
      </c>
      <c r="AW38" s="133">
        <f t="shared" si="21"/>
        <v>0</v>
      </c>
      <c r="AX38" s="137">
        <f t="shared" si="22"/>
        <v>0</v>
      </c>
      <c r="AY38" s="138"/>
      <c r="AZ38" s="133">
        <f t="shared" si="23"/>
        <v>0</v>
      </c>
      <c r="BA38" s="137">
        <f t="shared" si="24"/>
        <v>0</v>
      </c>
    </row>
    <row r="39" spans="1:53" ht="15" customHeight="1">
      <c r="A39" s="139">
        <v>27</v>
      </c>
      <c r="B39" s="140"/>
      <c r="C39" s="141"/>
      <c r="D39" s="142"/>
      <c r="E39" s="143">
        <f>IF(COUNTBLANK(I39)&gt;0,0,VLOOKUP(I39,'Справочник ТК'!$D$3:$E$100,2,FALSE))</f>
        <v>0</v>
      </c>
      <c r="F39" s="77">
        <f t="shared" si="0"/>
        <v>0</v>
      </c>
      <c r="G39" s="141"/>
      <c r="H39" s="144"/>
      <c r="I39" s="145"/>
      <c r="J39" s="146"/>
      <c r="K39" s="142"/>
      <c r="L39" s="147"/>
      <c r="M39" s="148"/>
      <c r="N39" s="148"/>
      <c r="O39" s="148"/>
      <c r="P39" s="149">
        <f t="shared" si="1"/>
        <v>0</v>
      </c>
      <c r="Q39" s="150">
        <f t="shared" si="2"/>
        <v>0</v>
      </c>
      <c r="R39" s="150">
        <f t="shared" si="3"/>
        <v>0</v>
      </c>
      <c r="S39" s="150">
        <f t="shared" si="4"/>
        <v>0</v>
      </c>
      <c r="T39" s="150">
        <f t="shared" si="5"/>
        <v>0</v>
      </c>
      <c r="U39" s="150">
        <f t="shared" si="6"/>
        <v>0</v>
      </c>
      <c r="V39" s="150">
        <f t="shared" si="7"/>
        <v>0</v>
      </c>
      <c r="W39" s="151">
        <f t="shared" si="8"/>
        <v>0</v>
      </c>
      <c r="X39" s="147"/>
      <c r="Y39" s="142"/>
      <c r="Z39" s="152"/>
      <c r="AA39" s="153"/>
      <c r="AB39" s="154">
        <f t="shared" si="9"/>
        <v>0</v>
      </c>
      <c r="AC39" s="77">
        <f t="shared" si="10"/>
        <v>0</v>
      </c>
      <c r="AD39" s="155"/>
      <c r="AE39" s="156"/>
      <c r="AF39" s="157"/>
      <c r="AG39" s="158"/>
      <c r="AH39" s="159"/>
      <c r="AI39" s="96">
        <f t="shared" si="11"/>
        <v>0</v>
      </c>
      <c r="AJ39" s="97">
        <f t="shared" si="12"/>
        <v>0</v>
      </c>
      <c r="AK39" s="98">
        <f t="shared" si="13"/>
        <v>0</v>
      </c>
      <c r="AL39" s="160"/>
      <c r="AM39" s="161">
        <f t="shared" si="14"/>
        <v>0</v>
      </c>
      <c r="AN39" s="162"/>
      <c r="AO39" s="161">
        <f t="shared" si="15"/>
        <v>0</v>
      </c>
      <c r="AP39" s="162"/>
      <c r="AQ39" s="161">
        <f t="shared" si="16"/>
        <v>0</v>
      </c>
      <c r="AR39" s="161">
        <f t="shared" si="17"/>
        <v>0</v>
      </c>
      <c r="AS39" s="163"/>
      <c r="AT39" s="164">
        <f t="shared" si="18"/>
        <v>0</v>
      </c>
      <c r="AU39" s="96">
        <f t="shared" si="19"/>
        <v>0</v>
      </c>
      <c r="AV39" s="161">
        <f t="shared" si="20"/>
        <v>0</v>
      </c>
      <c r="AW39" s="161">
        <f t="shared" si="21"/>
        <v>0</v>
      </c>
      <c r="AX39" s="98">
        <f t="shared" si="22"/>
        <v>0</v>
      </c>
      <c r="AY39" s="165"/>
      <c r="AZ39" s="161">
        <f t="shared" si="23"/>
        <v>0</v>
      </c>
      <c r="BA39" s="98">
        <f t="shared" si="24"/>
        <v>0</v>
      </c>
    </row>
    <row r="40" spans="1:53" ht="15" customHeight="1">
      <c r="A40" s="167">
        <v>28</v>
      </c>
      <c r="B40" s="168"/>
      <c r="C40" s="115"/>
      <c r="D40" s="169"/>
      <c r="E40" s="110">
        <f>IF(COUNTBLANK(I40)&gt;0,0,VLOOKUP(I40,'Справочник ТК'!$D$3:$E$100,2,FALSE))</f>
        <v>0</v>
      </c>
      <c r="F40" s="123">
        <f t="shared" si="0"/>
        <v>0</v>
      </c>
      <c r="G40" s="115"/>
      <c r="H40" s="170"/>
      <c r="I40" s="171"/>
      <c r="J40" s="172"/>
      <c r="K40" s="169"/>
      <c r="L40" s="115"/>
      <c r="M40" s="116"/>
      <c r="N40" s="116"/>
      <c r="O40" s="116"/>
      <c r="P40" s="117">
        <f t="shared" si="1"/>
        <v>0</v>
      </c>
      <c r="Q40" s="118">
        <f t="shared" si="2"/>
        <v>0</v>
      </c>
      <c r="R40" s="118">
        <f t="shared" si="3"/>
        <v>0</v>
      </c>
      <c r="S40" s="118">
        <f t="shared" si="4"/>
        <v>0</v>
      </c>
      <c r="T40" s="118">
        <f t="shared" si="5"/>
        <v>0</v>
      </c>
      <c r="U40" s="118">
        <f t="shared" si="6"/>
        <v>0</v>
      </c>
      <c r="V40" s="118">
        <f t="shared" si="7"/>
        <v>0</v>
      </c>
      <c r="W40" s="119">
        <f t="shared" si="8"/>
        <v>0</v>
      </c>
      <c r="X40" s="115"/>
      <c r="Y40" s="169"/>
      <c r="Z40" s="173"/>
      <c r="AA40" s="174"/>
      <c r="AB40" s="122">
        <f t="shared" si="9"/>
        <v>0</v>
      </c>
      <c r="AC40" s="123">
        <f t="shared" si="10"/>
        <v>0</v>
      </c>
      <c r="AD40" s="124"/>
      <c r="AE40" s="175"/>
      <c r="AF40" s="176"/>
      <c r="AG40" s="177"/>
      <c r="AH40" s="178"/>
      <c r="AI40" s="129">
        <f t="shared" si="11"/>
        <v>0</v>
      </c>
      <c r="AJ40" s="130">
        <f t="shared" si="12"/>
        <v>0</v>
      </c>
      <c r="AK40" s="137">
        <f t="shared" si="13"/>
        <v>0</v>
      </c>
      <c r="AL40" s="132"/>
      <c r="AM40" s="133">
        <f t="shared" si="14"/>
        <v>0</v>
      </c>
      <c r="AN40" s="134"/>
      <c r="AO40" s="133">
        <f t="shared" si="15"/>
        <v>0</v>
      </c>
      <c r="AP40" s="134"/>
      <c r="AQ40" s="133">
        <f t="shared" si="16"/>
        <v>0</v>
      </c>
      <c r="AR40" s="133">
        <f t="shared" si="17"/>
        <v>0</v>
      </c>
      <c r="AS40" s="135"/>
      <c r="AT40" s="136">
        <f t="shared" si="18"/>
        <v>0</v>
      </c>
      <c r="AU40" s="129">
        <f t="shared" si="19"/>
        <v>0</v>
      </c>
      <c r="AV40" s="133">
        <f t="shared" si="20"/>
        <v>0</v>
      </c>
      <c r="AW40" s="133">
        <f t="shared" si="21"/>
        <v>0</v>
      </c>
      <c r="AX40" s="137">
        <f t="shared" si="22"/>
        <v>0</v>
      </c>
      <c r="AY40" s="138"/>
      <c r="AZ40" s="133">
        <f t="shared" si="23"/>
        <v>0</v>
      </c>
      <c r="BA40" s="137">
        <f t="shared" si="24"/>
        <v>0</v>
      </c>
    </row>
    <row r="41" spans="1:53" ht="15" customHeight="1">
      <c r="A41" s="139">
        <v>29</v>
      </c>
      <c r="B41" s="140"/>
      <c r="C41" s="141"/>
      <c r="D41" s="142"/>
      <c r="E41" s="143">
        <f>IF(COUNTBLANK(I41)&gt;0,0,VLOOKUP(I41,'Справочник ТК'!$D$3:$E$100,2,FALSE))</f>
        <v>0</v>
      </c>
      <c r="F41" s="77">
        <f t="shared" si="0"/>
        <v>0</v>
      </c>
      <c r="G41" s="141"/>
      <c r="H41" s="144"/>
      <c r="I41" s="145"/>
      <c r="J41" s="146"/>
      <c r="K41" s="142"/>
      <c r="L41" s="147"/>
      <c r="M41" s="148"/>
      <c r="N41" s="148"/>
      <c r="O41" s="148"/>
      <c r="P41" s="149">
        <f t="shared" si="1"/>
        <v>0</v>
      </c>
      <c r="Q41" s="150">
        <f t="shared" si="2"/>
        <v>0</v>
      </c>
      <c r="R41" s="150">
        <f t="shared" si="3"/>
        <v>0</v>
      </c>
      <c r="S41" s="150">
        <f t="shared" si="4"/>
        <v>0</v>
      </c>
      <c r="T41" s="150">
        <f t="shared" si="5"/>
        <v>0</v>
      </c>
      <c r="U41" s="150">
        <f t="shared" si="6"/>
        <v>0</v>
      </c>
      <c r="V41" s="150">
        <f t="shared" si="7"/>
        <v>0</v>
      </c>
      <c r="W41" s="151">
        <f t="shared" si="8"/>
        <v>0</v>
      </c>
      <c r="X41" s="147"/>
      <c r="Y41" s="142"/>
      <c r="Z41" s="152"/>
      <c r="AA41" s="153"/>
      <c r="AB41" s="154">
        <f t="shared" si="9"/>
        <v>0</v>
      </c>
      <c r="AC41" s="77">
        <f t="shared" si="10"/>
        <v>0</v>
      </c>
      <c r="AD41" s="155"/>
      <c r="AE41" s="156"/>
      <c r="AF41" s="157"/>
      <c r="AG41" s="158"/>
      <c r="AH41" s="159"/>
      <c r="AI41" s="96">
        <f t="shared" si="11"/>
        <v>0</v>
      </c>
      <c r="AJ41" s="97">
        <f t="shared" si="12"/>
        <v>0</v>
      </c>
      <c r="AK41" s="98">
        <f t="shared" si="13"/>
        <v>0</v>
      </c>
      <c r="AL41" s="160"/>
      <c r="AM41" s="161">
        <f t="shared" si="14"/>
        <v>0</v>
      </c>
      <c r="AN41" s="162"/>
      <c r="AO41" s="161">
        <f t="shared" si="15"/>
        <v>0</v>
      </c>
      <c r="AP41" s="162"/>
      <c r="AQ41" s="161">
        <f t="shared" si="16"/>
        <v>0</v>
      </c>
      <c r="AR41" s="161">
        <f t="shared" si="17"/>
        <v>0</v>
      </c>
      <c r="AS41" s="163"/>
      <c r="AT41" s="164">
        <f t="shared" si="18"/>
        <v>0</v>
      </c>
      <c r="AU41" s="96">
        <f t="shared" si="19"/>
        <v>0</v>
      </c>
      <c r="AV41" s="161">
        <f t="shared" si="20"/>
        <v>0</v>
      </c>
      <c r="AW41" s="161">
        <f t="shared" si="21"/>
        <v>0</v>
      </c>
      <c r="AX41" s="98">
        <f t="shared" si="22"/>
        <v>0</v>
      </c>
      <c r="AY41" s="165"/>
      <c r="AZ41" s="161">
        <f t="shared" si="23"/>
        <v>0</v>
      </c>
      <c r="BA41" s="98">
        <f t="shared" si="24"/>
        <v>0</v>
      </c>
    </row>
    <row r="42" spans="1:53" ht="15" customHeight="1">
      <c r="A42" s="167">
        <v>30</v>
      </c>
      <c r="B42" s="168"/>
      <c r="C42" s="115"/>
      <c r="D42" s="169"/>
      <c r="E42" s="110">
        <f>IF(COUNTBLANK(I42)&gt;0,0,VLOOKUP(I42,'Справочник ТК'!$D$3:$E$100,2,FALSE))</f>
        <v>0</v>
      </c>
      <c r="F42" s="123">
        <f t="shared" si="0"/>
        <v>0</v>
      </c>
      <c r="G42" s="115"/>
      <c r="H42" s="170"/>
      <c r="I42" s="171"/>
      <c r="J42" s="172"/>
      <c r="K42" s="169"/>
      <c r="L42" s="115"/>
      <c r="M42" s="116"/>
      <c r="N42" s="116"/>
      <c r="O42" s="116"/>
      <c r="P42" s="117">
        <f t="shared" si="1"/>
        <v>0</v>
      </c>
      <c r="Q42" s="118">
        <f t="shared" si="2"/>
        <v>0</v>
      </c>
      <c r="R42" s="118">
        <f t="shared" si="3"/>
        <v>0</v>
      </c>
      <c r="S42" s="118">
        <f t="shared" si="4"/>
        <v>0</v>
      </c>
      <c r="T42" s="118">
        <f t="shared" si="5"/>
        <v>0</v>
      </c>
      <c r="U42" s="118">
        <f t="shared" si="6"/>
        <v>0</v>
      </c>
      <c r="V42" s="118">
        <f t="shared" si="7"/>
        <v>0</v>
      </c>
      <c r="W42" s="119">
        <f t="shared" si="8"/>
        <v>0</v>
      </c>
      <c r="X42" s="115"/>
      <c r="Y42" s="169"/>
      <c r="Z42" s="173"/>
      <c r="AA42" s="174"/>
      <c r="AB42" s="122">
        <f t="shared" si="9"/>
        <v>0</v>
      </c>
      <c r="AC42" s="123">
        <f t="shared" si="10"/>
        <v>0</v>
      </c>
      <c r="AD42" s="124"/>
      <c r="AE42" s="175"/>
      <c r="AF42" s="176"/>
      <c r="AG42" s="177"/>
      <c r="AH42" s="178"/>
      <c r="AI42" s="129">
        <f t="shared" si="11"/>
        <v>0</v>
      </c>
      <c r="AJ42" s="130">
        <f t="shared" si="12"/>
        <v>0</v>
      </c>
      <c r="AK42" s="137">
        <f t="shared" si="13"/>
        <v>0</v>
      </c>
      <c r="AL42" s="132"/>
      <c r="AM42" s="133">
        <f t="shared" si="14"/>
        <v>0</v>
      </c>
      <c r="AN42" s="134"/>
      <c r="AO42" s="133">
        <f t="shared" si="15"/>
        <v>0</v>
      </c>
      <c r="AP42" s="134"/>
      <c r="AQ42" s="133">
        <f t="shared" si="16"/>
        <v>0</v>
      </c>
      <c r="AR42" s="133">
        <f t="shared" si="17"/>
        <v>0</v>
      </c>
      <c r="AS42" s="135"/>
      <c r="AT42" s="136">
        <f t="shared" si="18"/>
        <v>0</v>
      </c>
      <c r="AU42" s="129">
        <f t="shared" si="19"/>
        <v>0</v>
      </c>
      <c r="AV42" s="133">
        <f t="shared" si="20"/>
        <v>0</v>
      </c>
      <c r="AW42" s="133">
        <f t="shared" si="21"/>
        <v>0</v>
      </c>
      <c r="AX42" s="137">
        <f t="shared" si="22"/>
        <v>0</v>
      </c>
      <c r="AY42" s="138"/>
      <c r="AZ42" s="133">
        <f t="shared" si="23"/>
        <v>0</v>
      </c>
      <c r="BA42" s="137">
        <f t="shared" si="24"/>
        <v>0</v>
      </c>
    </row>
    <row r="43" spans="1:53" ht="15" customHeight="1">
      <c r="A43" s="139">
        <v>31</v>
      </c>
      <c r="B43" s="140"/>
      <c r="C43" s="141"/>
      <c r="D43" s="142"/>
      <c r="E43" s="143">
        <f>IF(COUNTBLANK(I43)&gt;0,0,VLOOKUP(I43,'Справочник ТК'!$D$3:$E$100,2,FALSE))</f>
        <v>0</v>
      </c>
      <c r="F43" s="77">
        <f t="shared" si="0"/>
        <v>0</v>
      </c>
      <c r="G43" s="141"/>
      <c r="H43" s="144"/>
      <c r="I43" s="145"/>
      <c r="J43" s="146"/>
      <c r="K43" s="142"/>
      <c r="L43" s="147"/>
      <c r="M43" s="148"/>
      <c r="N43" s="148"/>
      <c r="O43" s="148"/>
      <c r="P43" s="149">
        <f t="shared" si="1"/>
        <v>0</v>
      </c>
      <c r="Q43" s="150">
        <f t="shared" si="2"/>
        <v>0</v>
      </c>
      <c r="R43" s="150">
        <f t="shared" si="3"/>
        <v>0</v>
      </c>
      <c r="S43" s="150">
        <f t="shared" si="4"/>
        <v>0</v>
      </c>
      <c r="T43" s="150">
        <f t="shared" si="5"/>
        <v>0</v>
      </c>
      <c r="U43" s="150">
        <f t="shared" si="6"/>
        <v>0</v>
      </c>
      <c r="V43" s="150">
        <f t="shared" si="7"/>
        <v>0</v>
      </c>
      <c r="W43" s="151">
        <f t="shared" si="8"/>
        <v>0</v>
      </c>
      <c r="X43" s="147"/>
      <c r="Y43" s="142"/>
      <c r="Z43" s="152"/>
      <c r="AA43" s="153"/>
      <c r="AB43" s="154">
        <f t="shared" si="9"/>
        <v>0</v>
      </c>
      <c r="AC43" s="77">
        <f t="shared" si="10"/>
        <v>0</v>
      </c>
      <c r="AD43" s="155"/>
      <c r="AE43" s="156"/>
      <c r="AF43" s="157"/>
      <c r="AG43" s="158"/>
      <c r="AH43" s="159"/>
      <c r="AI43" s="96">
        <f t="shared" si="11"/>
        <v>0</v>
      </c>
      <c r="AJ43" s="97">
        <f t="shared" si="12"/>
        <v>0</v>
      </c>
      <c r="AK43" s="98">
        <f t="shared" si="13"/>
        <v>0</v>
      </c>
      <c r="AL43" s="160"/>
      <c r="AM43" s="161">
        <f t="shared" si="14"/>
        <v>0</v>
      </c>
      <c r="AN43" s="162"/>
      <c r="AO43" s="161">
        <f t="shared" si="15"/>
        <v>0</v>
      </c>
      <c r="AP43" s="162"/>
      <c r="AQ43" s="161">
        <f t="shared" si="16"/>
        <v>0</v>
      </c>
      <c r="AR43" s="161">
        <f t="shared" si="17"/>
        <v>0</v>
      </c>
      <c r="AS43" s="163"/>
      <c r="AT43" s="164">
        <f t="shared" si="18"/>
        <v>0</v>
      </c>
      <c r="AU43" s="96">
        <f t="shared" si="19"/>
        <v>0</v>
      </c>
      <c r="AV43" s="161">
        <f t="shared" si="20"/>
        <v>0</v>
      </c>
      <c r="AW43" s="161">
        <f t="shared" si="21"/>
        <v>0</v>
      </c>
      <c r="AX43" s="98">
        <f t="shared" si="22"/>
        <v>0</v>
      </c>
      <c r="AY43" s="165"/>
      <c r="AZ43" s="161">
        <f t="shared" si="23"/>
        <v>0</v>
      </c>
      <c r="BA43" s="98">
        <f t="shared" si="24"/>
        <v>0</v>
      </c>
    </row>
    <row r="44" spans="1:53" ht="15" customHeight="1">
      <c r="A44" s="167">
        <v>32</v>
      </c>
      <c r="B44" s="168"/>
      <c r="C44" s="115"/>
      <c r="D44" s="169"/>
      <c r="E44" s="110">
        <f>IF(COUNTBLANK(I44)&gt;0,0,VLOOKUP(I44,'Справочник ТК'!$D$3:$E$100,2,FALSE))</f>
        <v>0</v>
      </c>
      <c r="F44" s="123">
        <f t="shared" si="0"/>
        <v>0</v>
      </c>
      <c r="G44" s="115"/>
      <c r="H44" s="170"/>
      <c r="I44" s="171"/>
      <c r="J44" s="172"/>
      <c r="K44" s="169"/>
      <c r="L44" s="115"/>
      <c r="M44" s="116"/>
      <c r="N44" s="116"/>
      <c r="O44" s="116"/>
      <c r="P44" s="117">
        <f t="shared" si="1"/>
        <v>0</v>
      </c>
      <c r="Q44" s="118">
        <f t="shared" si="2"/>
        <v>0</v>
      </c>
      <c r="R44" s="118">
        <f t="shared" si="3"/>
        <v>0</v>
      </c>
      <c r="S44" s="118">
        <f t="shared" si="4"/>
        <v>0</v>
      </c>
      <c r="T44" s="118">
        <f t="shared" si="5"/>
        <v>0</v>
      </c>
      <c r="U44" s="118">
        <f t="shared" si="6"/>
        <v>0</v>
      </c>
      <c r="V44" s="118">
        <f t="shared" si="7"/>
        <v>0</v>
      </c>
      <c r="W44" s="119">
        <f t="shared" si="8"/>
        <v>0</v>
      </c>
      <c r="X44" s="115"/>
      <c r="Y44" s="169"/>
      <c r="Z44" s="173"/>
      <c r="AA44" s="174"/>
      <c r="AB44" s="122">
        <f t="shared" si="9"/>
        <v>0</v>
      </c>
      <c r="AC44" s="123">
        <f t="shared" si="10"/>
        <v>0</v>
      </c>
      <c r="AD44" s="124"/>
      <c r="AE44" s="175"/>
      <c r="AF44" s="176"/>
      <c r="AG44" s="177"/>
      <c r="AH44" s="178"/>
      <c r="AI44" s="129">
        <f t="shared" si="11"/>
        <v>0</v>
      </c>
      <c r="AJ44" s="130">
        <f t="shared" si="12"/>
        <v>0</v>
      </c>
      <c r="AK44" s="137">
        <f t="shared" si="13"/>
        <v>0</v>
      </c>
      <c r="AL44" s="132"/>
      <c r="AM44" s="133">
        <f t="shared" si="14"/>
        <v>0</v>
      </c>
      <c r="AN44" s="134"/>
      <c r="AO44" s="133">
        <f t="shared" si="15"/>
        <v>0</v>
      </c>
      <c r="AP44" s="134"/>
      <c r="AQ44" s="133">
        <f t="shared" si="16"/>
        <v>0</v>
      </c>
      <c r="AR44" s="133">
        <f t="shared" si="17"/>
        <v>0</v>
      </c>
      <c r="AS44" s="135"/>
      <c r="AT44" s="136">
        <f t="shared" si="18"/>
        <v>0</v>
      </c>
      <c r="AU44" s="129">
        <f t="shared" si="19"/>
        <v>0</v>
      </c>
      <c r="AV44" s="133">
        <f t="shared" si="20"/>
        <v>0</v>
      </c>
      <c r="AW44" s="133">
        <f t="shared" si="21"/>
        <v>0</v>
      </c>
      <c r="AX44" s="137">
        <f t="shared" si="22"/>
        <v>0</v>
      </c>
      <c r="AY44" s="138"/>
      <c r="AZ44" s="133">
        <f t="shared" si="23"/>
        <v>0</v>
      </c>
      <c r="BA44" s="137">
        <f t="shared" si="24"/>
        <v>0</v>
      </c>
    </row>
    <row r="45" spans="1:53" ht="15" customHeight="1">
      <c r="A45" s="139">
        <v>33</v>
      </c>
      <c r="B45" s="140"/>
      <c r="C45" s="141"/>
      <c r="D45" s="142"/>
      <c r="E45" s="143">
        <f>IF(COUNTBLANK(I45)&gt;0,0,VLOOKUP(I45,'Справочник ТК'!$D$3:$E$100,2,FALSE))</f>
        <v>0</v>
      </c>
      <c r="F45" s="77">
        <f aca="true" t="shared" si="25" ref="F45:F76">IF(E45&gt;0,ROUND(AC45*E45,1),0)</f>
        <v>0</v>
      </c>
      <c r="G45" s="141"/>
      <c r="H45" s="144"/>
      <c r="I45" s="145"/>
      <c r="J45" s="146"/>
      <c r="K45" s="142"/>
      <c r="L45" s="147"/>
      <c r="M45" s="148"/>
      <c r="N45" s="148"/>
      <c r="O45" s="148"/>
      <c r="P45" s="149">
        <f aca="true" t="shared" si="26" ref="P45:P76">L45*D45</f>
        <v>0</v>
      </c>
      <c r="Q45" s="150">
        <f t="shared" si="2"/>
        <v>0</v>
      </c>
      <c r="R45" s="150">
        <f aca="true" t="shared" si="27" ref="R45:R76">IF(Z45,M45*$C$3*2/100*D45/Z45,0)</f>
        <v>0</v>
      </c>
      <c r="S45" s="150">
        <f t="shared" si="4"/>
        <v>0</v>
      </c>
      <c r="T45" s="150">
        <f aca="true" t="shared" si="28" ref="T45:T76">IF(Z45,N45*$C$3*2/100*D45/Z45,0)</f>
        <v>0</v>
      </c>
      <c r="U45" s="150">
        <f t="shared" si="6"/>
        <v>0</v>
      </c>
      <c r="V45" s="150">
        <f aca="true" t="shared" si="29" ref="V45:V76">IF(Z45,O45*$C$3*2/100*D45/Z45,0)</f>
        <v>0</v>
      </c>
      <c r="W45" s="151">
        <f t="shared" si="8"/>
        <v>0</v>
      </c>
      <c r="X45" s="147"/>
      <c r="Y45" s="142"/>
      <c r="Z45" s="152"/>
      <c r="AA45" s="153"/>
      <c r="AB45" s="154">
        <f aca="true" t="shared" si="30" ref="AB45:AB76">IF(Z45&gt;0,+ROUND(D45/Z45,2),0)</f>
        <v>0</v>
      </c>
      <c r="AC45" s="77">
        <f aca="true" t="shared" si="31" ref="AC45:AC76">IF(AA45&gt;0,+ROUND(D45/AA45,2),0)</f>
        <v>0</v>
      </c>
      <c r="AD45" s="155"/>
      <c r="AE45" s="156"/>
      <c r="AF45" s="157"/>
      <c r="AG45" s="158"/>
      <c r="AH45" s="159"/>
      <c r="AI45" s="96">
        <f t="shared" si="11"/>
        <v>0</v>
      </c>
      <c r="AJ45" s="97">
        <f aca="true" t="shared" si="32" ref="AJ45:AJ76">AG45*$C$3*AB45*D45</f>
        <v>0</v>
      </c>
      <c r="AK45" s="98">
        <f t="shared" si="13"/>
        <v>0</v>
      </c>
      <c r="AL45" s="160"/>
      <c r="AM45" s="161">
        <f t="shared" si="14"/>
        <v>0</v>
      </c>
      <c r="AN45" s="162"/>
      <c r="AO45" s="161">
        <f t="shared" si="15"/>
        <v>0</v>
      </c>
      <c r="AP45" s="162"/>
      <c r="AQ45" s="161">
        <f t="shared" si="16"/>
        <v>0</v>
      </c>
      <c r="AR45" s="161">
        <f t="shared" si="17"/>
        <v>0</v>
      </c>
      <c r="AS45" s="163"/>
      <c r="AT45" s="164">
        <f t="shared" si="18"/>
        <v>0</v>
      </c>
      <c r="AU45" s="96">
        <f t="shared" si="19"/>
        <v>0</v>
      </c>
      <c r="AV45" s="161">
        <f t="shared" si="20"/>
        <v>0</v>
      </c>
      <c r="AW45" s="161">
        <f t="shared" si="21"/>
        <v>0</v>
      </c>
      <c r="AX45" s="98">
        <f t="shared" si="22"/>
        <v>0</v>
      </c>
      <c r="AY45" s="165"/>
      <c r="AZ45" s="161">
        <f t="shared" si="23"/>
        <v>0</v>
      </c>
      <c r="BA45" s="98">
        <f t="shared" si="24"/>
        <v>0</v>
      </c>
    </row>
    <row r="46" spans="1:53" ht="15" customHeight="1">
      <c r="A46" s="167">
        <v>34</v>
      </c>
      <c r="B46" s="168"/>
      <c r="C46" s="115"/>
      <c r="D46" s="169"/>
      <c r="E46" s="110">
        <f>IF(COUNTBLANK(I46)&gt;0,0,VLOOKUP(I46,'Справочник ТК'!$D$3:$E$100,2,FALSE))</f>
        <v>0</v>
      </c>
      <c r="F46" s="123">
        <f t="shared" si="25"/>
        <v>0</v>
      </c>
      <c r="G46" s="115"/>
      <c r="H46" s="170"/>
      <c r="I46" s="171"/>
      <c r="J46" s="172"/>
      <c r="K46" s="169"/>
      <c r="L46" s="115"/>
      <c r="M46" s="116"/>
      <c r="N46" s="116"/>
      <c r="O46" s="116"/>
      <c r="P46" s="117">
        <f t="shared" si="26"/>
        <v>0</v>
      </c>
      <c r="Q46" s="118">
        <f t="shared" si="2"/>
        <v>0</v>
      </c>
      <c r="R46" s="118">
        <f t="shared" si="27"/>
        <v>0</v>
      </c>
      <c r="S46" s="118">
        <f t="shared" si="4"/>
        <v>0</v>
      </c>
      <c r="T46" s="118">
        <f t="shared" si="28"/>
        <v>0</v>
      </c>
      <c r="U46" s="118">
        <f t="shared" si="6"/>
        <v>0</v>
      </c>
      <c r="V46" s="118">
        <f t="shared" si="29"/>
        <v>0</v>
      </c>
      <c r="W46" s="119">
        <f t="shared" si="8"/>
        <v>0</v>
      </c>
      <c r="X46" s="115"/>
      <c r="Y46" s="169"/>
      <c r="Z46" s="173"/>
      <c r="AA46" s="174"/>
      <c r="AB46" s="122">
        <f t="shared" si="30"/>
        <v>0</v>
      </c>
      <c r="AC46" s="123">
        <f t="shared" si="31"/>
        <v>0</v>
      </c>
      <c r="AD46" s="124"/>
      <c r="AE46" s="175"/>
      <c r="AF46" s="176"/>
      <c r="AG46" s="177"/>
      <c r="AH46" s="178"/>
      <c r="AI46" s="129">
        <f t="shared" si="11"/>
        <v>0</v>
      </c>
      <c r="AJ46" s="130">
        <f t="shared" si="32"/>
        <v>0</v>
      </c>
      <c r="AK46" s="137">
        <f t="shared" si="13"/>
        <v>0</v>
      </c>
      <c r="AL46" s="132"/>
      <c r="AM46" s="133">
        <f t="shared" si="14"/>
        <v>0</v>
      </c>
      <c r="AN46" s="134"/>
      <c r="AO46" s="133">
        <f t="shared" si="15"/>
        <v>0</v>
      </c>
      <c r="AP46" s="134"/>
      <c r="AQ46" s="133">
        <f t="shared" si="16"/>
        <v>0</v>
      </c>
      <c r="AR46" s="133">
        <f t="shared" si="17"/>
        <v>0</v>
      </c>
      <c r="AS46" s="135"/>
      <c r="AT46" s="136">
        <f t="shared" si="18"/>
        <v>0</v>
      </c>
      <c r="AU46" s="129">
        <f t="shared" si="19"/>
        <v>0</v>
      </c>
      <c r="AV46" s="133">
        <f t="shared" si="20"/>
        <v>0</v>
      </c>
      <c r="AW46" s="133">
        <f t="shared" si="21"/>
        <v>0</v>
      </c>
      <c r="AX46" s="137">
        <f t="shared" si="22"/>
        <v>0</v>
      </c>
      <c r="AY46" s="138"/>
      <c r="AZ46" s="133">
        <f t="shared" si="23"/>
        <v>0</v>
      </c>
      <c r="BA46" s="137">
        <f t="shared" si="24"/>
        <v>0</v>
      </c>
    </row>
    <row r="47" spans="1:53" ht="15" customHeight="1">
      <c r="A47" s="179">
        <v>35</v>
      </c>
      <c r="B47" s="180"/>
      <c r="C47" s="74"/>
      <c r="D47" s="75"/>
      <c r="E47" s="143">
        <f>IF(COUNTBLANK(I47)&gt;0,0,VLOOKUP(I47,'Справочник ТК'!$D$3:$E$100,2,FALSE))</f>
        <v>0</v>
      </c>
      <c r="F47" s="77">
        <f t="shared" si="25"/>
        <v>0</v>
      </c>
      <c r="G47" s="74"/>
      <c r="H47" s="181"/>
      <c r="I47" s="182"/>
      <c r="J47" s="183"/>
      <c r="K47" s="75"/>
      <c r="L47" s="184"/>
      <c r="M47" s="148"/>
      <c r="N47" s="148"/>
      <c r="O47" s="148"/>
      <c r="P47" s="149">
        <f t="shared" si="26"/>
        <v>0</v>
      </c>
      <c r="Q47" s="150">
        <f t="shared" si="2"/>
        <v>0</v>
      </c>
      <c r="R47" s="150">
        <f t="shared" si="27"/>
        <v>0</v>
      </c>
      <c r="S47" s="150">
        <f t="shared" si="4"/>
        <v>0</v>
      </c>
      <c r="T47" s="150">
        <f t="shared" si="28"/>
        <v>0</v>
      </c>
      <c r="U47" s="150">
        <f t="shared" si="6"/>
        <v>0</v>
      </c>
      <c r="V47" s="150">
        <f t="shared" si="29"/>
        <v>0</v>
      </c>
      <c r="W47" s="151">
        <f t="shared" si="8"/>
        <v>0</v>
      </c>
      <c r="X47" s="184"/>
      <c r="Y47" s="75"/>
      <c r="Z47" s="152"/>
      <c r="AA47" s="185"/>
      <c r="AB47" s="154">
        <f t="shared" si="30"/>
        <v>0</v>
      </c>
      <c r="AC47" s="77">
        <f t="shared" si="31"/>
        <v>0</v>
      </c>
      <c r="AD47" s="155"/>
      <c r="AE47" s="186"/>
      <c r="AF47" s="159"/>
      <c r="AG47" s="158"/>
      <c r="AH47" s="159"/>
      <c r="AI47" s="96">
        <f t="shared" si="11"/>
        <v>0</v>
      </c>
      <c r="AJ47" s="97">
        <f t="shared" si="32"/>
        <v>0</v>
      </c>
      <c r="AK47" s="98">
        <f t="shared" si="13"/>
        <v>0</v>
      </c>
      <c r="AL47" s="160"/>
      <c r="AM47" s="161">
        <f t="shared" si="14"/>
        <v>0</v>
      </c>
      <c r="AN47" s="162"/>
      <c r="AO47" s="161">
        <f t="shared" si="15"/>
        <v>0</v>
      </c>
      <c r="AP47" s="162"/>
      <c r="AQ47" s="161">
        <f t="shared" si="16"/>
        <v>0</v>
      </c>
      <c r="AR47" s="161">
        <f t="shared" si="17"/>
        <v>0</v>
      </c>
      <c r="AS47" s="187"/>
      <c r="AT47" s="164">
        <f t="shared" si="18"/>
        <v>0</v>
      </c>
      <c r="AU47" s="96">
        <f t="shared" si="19"/>
        <v>0</v>
      </c>
      <c r="AV47" s="161">
        <f t="shared" si="20"/>
        <v>0</v>
      </c>
      <c r="AW47" s="161">
        <f t="shared" si="21"/>
        <v>0</v>
      </c>
      <c r="AX47" s="98">
        <f t="shared" si="22"/>
        <v>0</v>
      </c>
      <c r="AY47" s="188"/>
      <c r="AZ47" s="161">
        <f t="shared" si="23"/>
        <v>0</v>
      </c>
      <c r="BA47" s="98">
        <f t="shared" si="24"/>
        <v>0</v>
      </c>
    </row>
    <row r="48" spans="1:53" ht="15" customHeight="1">
      <c r="A48" s="167">
        <v>36</v>
      </c>
      <c r="B48" s="168"/>
      <c r="C48" s="115"/>
      <c r="D48" s="169"/>
      <c r="E48" s="110">
        <f>IF(COUNTBLANK(I48)&gt;0,0,VLOOKUP(I48,'Справочник ТК'!$D$3:$E$100,2,FALSE))</f>
        <v>0</v>
      </c>
      <c r="F48" s="123">
        <f t="shared" si="25"/>
        <v>0</v>
      </c>
      <c r="G48" s="115"/>
      <c r="H48" s="170"/>
      <c r="I48" s="171"/>
      <c r="J48" s="172"/>
      <c r="K48" s="169"/>
      <c r="L48" s="115"/>
      <c r="M48" s="116"/>
      <c r="N48" s="116"/>
      <c r="O48" s="116"/>
      <c r="P48" s="117">
        <f t="shared" si="26"/>
        <v>0</v>
      </c>
      <c r="Q48" s="118">
        <f t="shared" si="2"/>
        <v>0</v>
      </c>
      <c r="R48" s="118">
        <f t="shared" si="27"/>
        <v>0</v>
      </c>
      <c r="S48" s="118">
        <f t="shared" si="4"/>
        <v>0</v>
      </c>
      <c r="T48" s="118">
        <f t="shared" si="28"/>
        <v>0</v>
      </c>
      <c r="U48" s="118">
        <f t="shared" si="6"/>
        <v>0</v>
      </c>
      <c r="V48" s="118">
        <f t="shared" si="29"/>
        <v>0</v>
      </c>
      <c r="W48" s="119">
        <f t="shared" si="8"/>
        <v>0</v>
      </c>
      <c r="X48" s="115"/>
      <c r="Y48" s="169"/>
      <c r="Z48" s="173"/>
      <c r="AA48" s="174"/>
      <c r="AB48" s="122">
        <f t="shared" si="30"/>
        <v>0</v>
      </c>
      <c r="AC48" s="123">
        <f t="shared" si="31"/>
        <v>0</v>
      </c>
      <c r="AD48" s="124"/>
      <c r="AE48" s="175"/>
      <c r="AF48" s="176"/>
      <c r="AG48" s="177"/>
      <c r="AH48" s="178"/>
      <c r="AI48" s="129">
        <f t="shared" si="11"/>
        <v>0</v>
      </c>
      <c r="AJ48" s="130">
        <f t="shared" si="32"/>
        <v>0</v>
      </c>
      <c r="AK48" s="137">
        <f t="shared" si="13"/>
        <v>0</v>
      </c>
      <c r="AL48" s="132"/>
      <c r="AM48" s="133">
        <f t="shared" si="14"/>
        <v>0</v>
      </c>
      <c r="AN48" s="134"/>
      <c r="AO48" s="133">
        <f t="shared" si="15"/>
        <v>0</v>
      </c>
      <c r="AP48" s="134"/>
      <c r="AQ48" s="133">
        <f t="shared" si="16"/>
        <v>0</v>
      </c>
      <c r="AR48" s="133">
        <f t="shared" si="17"/>
        <v>0</v>
      </c>
      <c r="AS48" s="135"/>
      <c r="AT48" s="136">
        <f t="shared" si="18"/>
        <v>0</v>
      </c>
      <c r="AU48" s="129">
        <f t="shared" si="19"/>
        <v>0</v>
      </c>
      <c r="AV48" s="133">
        <f t="shared" si="20"/>
        <v>0</v>
      </c>
      <c r="AW48" s="133">
        <f t="shared" si="21"/>
        <v>0</v>
      </c>
      <c r="AX48" s="137">
        <f t="shared" si="22"/>
        <v>0</v>
      </c>
      <c r="AY48" s="138"/>
      <c r="AZ48" s="133">
        <f t="shared" si="23"/>
        <v>0</v>
      </c>
      <c r="BA48" s="137">
        <f t="shared" si="24"/>
        <v>0</v>
      </c>
    </row>
    <row r="49" spans="1:53" ht="15" customHeight="1">
      <c r="A49" s="139">
        <v>37</v>
      </c>
      <c r="B49" s="140"/>
      <c r="C49" s="141"/>
      <c r="D49" s="142"/>
      <c r="E49" s="143">
        <f>IF(COUNTBLANK(I49)&gt;0,0,VLOOKUP(I49,'Справочник ТК'!$D$3:$E$100,2,FALSE))</f>
        <v>0</v>
      </c>
      <c r="F49" s="77">
        <f t="shared" si="25"/>
        <v>0</v>
      </c>
      <c r="G49" s="141"/>
      <c r="H49" s="144"/>
      <c r="I49" s="145"/>
      <c r="J49" s="146"/>
      <c r="K49" s="142"/>
      <c r="L49" s="147"/>
      <c r="M49" s="148"/>
      <c r="N49" s="148"/>
      <c r="O49" s="148"/>
      <c r="P49" s="149">
        <f t="shared" si="26"/>
        <v>0</v>
      </c>
      <c r="Q49" s="150">
        <f t="shared" si="2"/>
        <v>0</v>
      </c>
      <c r="R49" s="150">
        <f t="shared" si="27"/>
        <v>0</v>
      </c>
      <c r="S49" s="150">
        <f t="shared" si="4"/>
        <v>0</v>
      </c>
      <c r="T49" s="150">
        <f t="shared" si="28"/>
        <v>0</v>
      </c>
      <c r="U49" s="150">
        <f t="shared" si="6"/>
        <v>0</v>
      </c>
      <c r="V49" s="150">
        <f t="shared" si="29"/>
        <v>0</v>
      </c>
      <c r="W49" s="151">
        <f t="shared" si="8"/>
        <v>0</v>
      </c>
      <c r="X49" s="147"/>
      <c r="Y49" s="142"/>
      <c r="Z49" s="152"/>
      <c r="AA49" s="153"/>
      <c r="AB49" s="154">
        <f t="shared" si="30"/>
        <v>0</v>
      </c>
      <c r="AC49" s="77">
        <f t="shared" si="31"/>
        <v>0</v>
      </c>
      <c r="AD49" s="155"/>
      <c r="AE49" s="156"/>
      <c r="AF49" s="157"/>
      <c r="AG49" s="158"/>
      <c r="AH49" s="159"/>
      <c r="AI49" s="96">
        <f t="shared" si="11"/>
        <v>0</v>
      </c>
      <c r="AJ49" s="97">
        <f t="shared" si="32"/>
        <v>0</v>
      </c>
      <c r="AK49" s="98">
        <f t="shared" si="13"/>
        <v>0</v>
      </c>
      <c r="AL49" s="160"/>
      <c r="AM49" s="161">
        <f t="shared" si="14"/>
        <v>0</v>
      </c>
      <c r="AN49" s="162"/>
      <c r="AO49" s="161">
        <f t="shared" si="15"/>
        <v>0</v>
      </c>
      <c r="AP49" s="162"/>
      <c r="AQ49" s="161">
        <f t="shared" si="16"/>
        <v>0</v>
      </c>
      <c r="AR49" s="161">
        <f t="shared" si="17"/>
        <v>0</v>
      </c>
      <c r="AS49" s="163"/>
      <c r="AT49" s="164">
        <f t="shared" si="18"/>
        <v>0</v>
      </c>
      <c r="AU49" s="96">
        <f t="shared" si="19"/>
        <v>0</v>
      </c>
      <c r="AV49" s="161">
        <f t="shared" si="20"/>
        <v>0</v>
      </c>
      <c r="AW49" s="161">
        <f t="shared" si="21"/>
        <v>0</v>
      </c>
      <c r="AX49" s="98">
        <f t="shared" si="22"/>
        <v>0</v>
      </c>
      <c r="AY49" s="165"/>
      <c r="AZ49" s="161">
        <f t="shared" si="23"/>
        <v>0</v>
      </c>
      <c r="BA49" s="98">
        <f t="shared" si="24"/>
        <v>0</v>
      </c>
    </row>
    <row r="50" spans="1:53" ht="15" customHeight="1">
      <c r="A50" s="189">
        <v>38</v>
      </c>
      <c r="B50" s="190"/>
      <c r="C50" s="191"/>
      <c r="D50" s="192"/>
      <c r="E50" s="193">
        <f>IF(COUNTBLANK(I50)&gt;0,0,VLOOKUP(I50,'Справочник ТК'!$D$3:$E$100,2,FALSE))</f>
        <v>0</v>
      </c>
      <c r="F50" s="194">
        <f t="shared" si="25"/>
        <v>0</v>
      </c>
      <c r="G50" s="195"/>
      <c r="H50" s="196"/>
      <c r="I50" s="197"/>
      <c r="J50" s="198"/>
      <c r="K50" s="199"/>
      <c r="L50" s="195"/>
      <c r="M50" s="200"/>
      <c r="N50" s="200"/>
      <c r="O50" s="200"/>
      <c r="P50" s="201">
        <f t="shared" si="26"/>
        <v>0</v>
      </c>
      <c r="Q50" s="202">
        <f t="shared" si="2"/>
        <v>0</v>
      </c>
      <c r="R50" s="202">
        <f t="shared" si="27"/>
        <v>0</v>
      </c>
      <c r="S50" s="202">
        <f t="shared" si="4"/>
        <v>0</v>
      </c>
      <c r="T50" s="202">
        <f t="shared" si="28"/>
        <v>0</v>
      </c>
      <c r="U50" s="202">
        <f t="shared" si="6"/>
        <v>0</v>
      </c>
      <c r="V50" s="202">
        <f t="shared" si="29"/>
        <v>0</v>
      </c>
      <c r="W50" s="203">
        <f t="shared" si="8"/>
        <v>0</v>
      </c>
      <c r="X50" s="195"/>
      <c r="Y50" s="199"/>
      <c r="Z50" s="204"/>
      <c r="AA50" s="205"/>
      <c r="AB50" s="206">
        <f t="shared" si="30"/>
        <v>0</v>
      </c>
      <c r="AC50" s="207">
        <f t="shared" si="31"/>
        <v>0</v>
      </c>
      <c r="AD50" s="208"/>
      <c r="AE50" s="209"/>
      <c r="AF50" s="210"/>
      <c r="AG50" s="211"/>
      <c r="AH50" s="212"/>
      <c r="AI50" s="213">
        <f t="shared" si="11"/>
        <v>0</v>
      </c>
      <c r="AJ50" s="214">
        <f t="shared" si="32"/>
        <v>0</v>
      </c>
      <c r="AK50" s="215">
        <f t="shared" si="13"/>
        <v>0</v>
      </c>
      <c r="AL50" s="216"/>
      <c r="AM50" s="217">
        <f t="shared" si="14"/>
        <v>0</v>
      </c>
      <c r="AN50" s="218"/>
      <c r="AO50" s="217">
        <f t="shared" si="15"/>
        <v>0</v>
      </c>
      <c r="AP50" s="218"/>
      <c r="AQ50" s="217">
        <f t="shared" si="16"/>
        <v>0</v>
      </c>
      <c r="AR50" s="217">
        <f t="shared" si="17"/>
        <v>0</v>
      </c>
      <c r="AS50" s="219"/>
      <c r="AT50" s="220">
        <f t="shared" si="18"/>
        <v>0</v>
      </c>
      <c r="AU50" s="221">
        <f t="shared" si="19"/>
        <v>0</v>
      </c>
      <c r="AV50" s="222">
        <f t="shared" si="20"/>
        <v>0</v>
      </c>
      <c r="AW50" s="222">
        <f t="shared" si="21"/>
        <v>0</v>
      </c>
      <c r="AX50" s="223">
        <f t="shared" si="22"/>
        <v>0</v>
      </c>
      <c r="AY50" s="224"/>
      <c r="AZ50" s="222">
        <f t="shared" si="23"/>
        <v>0</v>
      </c>
      <c r="BA50" s="223">
        <f t="shared" si="24"/>
        <v>0</v>
      </c>
    </row>
    <row r="51" spans="1:53" ht="15" customHeight="1" hidden="1">
      <c r="A51" s="179">
        <v>39</v>
      </c>
      <c r="B51" s="225"/>
      <c r="C51" s="78"/>
      <c r="D51" s="82"/>
      <c r="E51" s="226">
        <f>IF(COUNTBLANK(I51)&gt;0,0,VLOOKUP(I51,'Справочник ТК'!$D$3:$E$100,2,FALSE))</f>
        <v>0</v>
      </c>
      <c r="F51" s="91">
        <f t="shared" si="25"/>
        <v>0</v>
      </c>
      <c r="G51" s="182"/>
      <c r="H51" s="181"/>
      <c r="I51" s="182"/>
      <c r="J51" s="183"/>
      <c r="K51" s="75"/>
      <c r="L51" s="184"/>
      <c r="M51" s="148"/>
      <c r="N51" s="148"/>
      <c r="O51" s="148"/>
      <c r="P51" s="149">
        <f t="shared" si="26"/>
        <v>0</v>
      </c>
      <c r="Q51" s="150">
        <f t="shared" si="2"/>
        <v>0</v>
      </c>
      <c r="R51" s="150">
        <f t="shared" si="27"/>
        <v>0</v>
      </c>
      <c r="S51" s="150">
        <f t="shared" si="4"/>
        <v>0</v>
      </c>
      <c r="T51" s="150">
        <f t="shared" si="28"/>
        <v>0</v>
      </c>
      <c r="U51" s="150">
        <f t="shared" si="6"/>
        <v>0</v>
      </c>
      <c r="V51" s="150">
        <f t="shared" si="29"/>
        <v>0</v>
      </c>
      <c r="W51" s="151">
        <f t="shared" si="8"/>
        <v>0</v>
      </c>
      <c r="X51" s="184"/>
      <c r="Y51" s="75"/>
      <c r="Z51" s="152"/>
      <c r="AA51" s="185"/>
      <c r="AB51" s="154">
        <f t="shared" si="30"/>
        <v>0</v>
      </c>
      <c r="AC51" s="77">
        <f t="shared" si="31"/>
        <v>0</v>
      </c>
      <c r="AD51" s="155"/>
      <c r="AE51" s="186"/>
      <c r="AF51" s="159"/>
      <c r="AG51" s="158"/>
      <c r="AH51" s="227"/>
      <c r="AI51" s="103">
        <f t="shared" si="11"/>
        <v>0</v>
      </c>
      <c r="AJ51" s="228">
        <f t="shared" si="32"/>
        <v>0</v>
      </c>
      <c r="AK51" s="104">
        <f t="shared" si="13"/>
        <v>0</v>
      </c>
      <c r="AL51" s="99"/>
      <c r="AM51" s="100">
        <f t="shared" si="14"/>
        <v>0</v>
      </c>
      <c r="AN51" s="101"/>
      <c r="AO51" s="100">
        <f t="shared" si="15"/>
        <v>0</v>
      </c>
      <c r="AP51" s="101"/>
      <c r="AQ51" s="100">
        <f t="shared" si="16"/>
        <v>0</v>
      </c>
      <c r="AR51" s="100">
        <f t="shared" si="17"/>
        <v>0</v>
      </c>
      <c r="AS51" s="229"/>
      <c r="AT51" s="104">
        <f t="shared" si="18"/>
        <v>0</v>
      </c>
      <c r="AU51" s="96">
        <f t="shared" si="19"/>
        <v>0</v>
      </c>
      <c r="AV51" s="161">
        <f t="shared" si="20"/>
        <v>0</v>
      </c>
      <c r="AW51" s="161">
        <f t="shared" si="21"/>
        <v>0</v>
      </c>
      <c r="AX51" s="98">
        <f t="shared" si="22"/>
        <v>0</v>
      </c>
      <c r="AY51" s="188"/>
      <c r="AZ51" s="161">
        <f t="shared" si="23"/>
        <v>0</v>
      </c>
      <c r="BA51" s="98">
        <f t="shared" si="24"/>
        <v>0</v>
      </c>
    </row>
    <row r="52" spans="1:53" ht="15" customHeight="1" hidden="1">
      <c r="A52" s="167">
        <v>40</v>
      </c>
      <c r="B52" s="230"/>
      <c r="C52" s="115"/>
      <c r="D52" s="169"/>
      <c r="E52" s="110">
        <f>IF(COUNTBLANK(I52)&gt;0,0,VLOOKUP(I52,'Справочник ТК'!$D$3:$E$100,2,FALSE))</f>
        <v>0</v>
      </c>
      <c r="F52" s="123">
        <f t="shared" si="25"/>
        <v>0</v>
      </c>
      <c r="G52" s="171"/>
      <c r="H52" s="170"/>
      <c r="I52" s="171"/>
      <c r="J52" s="172"/>
      <c r="K52" s="169"/>
      <c r="L52" s="115"/>
      <c r="M52" s="116"/>
      <c r="N52" s="116"/>
      <c r="O52" s="116"/>
      <c r="P52" s="117">
        <f t="shared" si="26"/>
        <v>0</v>
      </c>
      <c r="Q52" s="118">
        <f t="shared" si="2"/>
        <v>0</v>
      </c>
      <c r="R52" s="118">
        <f t="shared" si="27"/>
        <v>0</v>
      </c>
      <c r="S52" s="118">
        <f t="shared" si="4"/>
        <v>0</v>
      </c>
      <c r="T52" s="118">
        <f t="shared" si="28"/>
        <v>0</v>
      </c>
      <c r="U52" s="118">
        <f t="shared" si="6"/>
        <v>0</v>
      </c>
      <c r="V52" s="118">
        <f t="shared" si="29"/>
        <v>0</v>
      </c>
      <c r="W52" s="119">
        <f t="shared" si="8"/>
        <v>0</v>
      </c>
      <c r="X52" s="115"/>
      <c r="Y52" s="169"/>
      <c r="Z52" s="173"/>
      <c r="AA52" s="174"/>
      <c r="AB52" s="122">
        <f t="shared" si="30"/>
        <v>0</v>
      </c>
      <c r="AC52" s="123">
        <f t="shared" si="31"/>
        <v>0</v>
      </c>
      <c r="AD52" s="124"/>
      <c r="AE52" s="175"/>
      <c r="AF52" s="176"/>
      <c r="AG52" s="177"/>
      <c r="AH52" s="231"/>
      <c r="AI52" s="129">
        <f t="shared" si="11"/>
        <v>0</v>
      </c>
      <c r="AJ52" s="130">
        <f t="shared" si="32"/>
        <v>0</v>
      </c>
      <c r="AK52" s="137">
        <f t="shared" si="13"/>
        <v>0</v>
      </c>
      <c r="AL52" s="132"/>
      <c r="AM52" s="133">
        <f t="shared" si="14"/>
        <v>0</v>
      </c>
      <c r="AN52" s="134"/>
      <c r="AO52" s="133">
        <f t="shared" si="15"/>
        <v>0</v>
      </c>
      <c r="AP52" s="134"/>
      <c r="AQ52" s="133">
        <f t="shared" si="16"/>
        <v>0</v>
      </c>
      <c r="AR52" s="133">
        <f t="shared" si="17"/>
        <v>0</v>
      </c>
      <c r="AS52" s="135"/>
      <c r="AT52" s="137">
        <f t="shared" si="18"/>
        <v>0</v>
      </c>
      <c r="AU52" s="129">
        <f t="shared" si="19"/>
        <v>0</v>
      </c>
      <c r="AV52" s="133">
        <f t="shared" si="20"/>
        <v>0</v>
      </c>
      <c r="AW52" s="133">
        <f t="shared" si="21"/>
        <v>0</v>
      </c>
      <c r="AX52" s="137">
        <f t="shared" si="22"/>
        <v>0</v>
      </c>
      <c r="AY52" s="138"/>
      <c r="AZ52" s="133">
        <f t="shared" si="23"/>
        <v>0</v>
      </c>
      <c r="BA52" s="137">
        <f t="shared" si="24"/>
        <v>0</v>
      </c>
    </row>
    <row r="53" spans="1:53" ht="15" customHeight="1" hidden="1">
      <c r="A53" s="139">
        <v>41</v>
      </c>
      <c r="B53" s="232"/>
      <c r="C53" s="141"/>
      <c r="D53" s="142"/>
      <c r="E53" s="143">
        <f>IF(COUNTBLANK(I53)&gt;0,0,VLOOKUP(I53,'Справочник ТК'!$D$3:$E$100,2,FALSE))</f>
        <v>0</v>
      </c>
      <c r="F53" s="77">
        <f t="shared" si="25"/>
        <v>0</v>
      </c>
      <c r="G53" s="145"/>
      <c r="H53" s="144"/>
      <c r="I53" s="145"/>
      <c r="J53" s="146"/>
      <c r="K53" s="142"/>
      <c r="L53" s="147"/>
      <c r="M53" s="148"/>
      <c r="N53" s="148"/>
      <c r="O53" s="148"/>
      <c r="P53" s="149">
        <f t="shared" si="26"/>
        <v>0</v>
      </c>
      <c r="Q53" s="150">
        <f t="shared" si="2"/>
        <v>0</v>
      </c>
      <c r="R53" s="150">
        <f t="shared" si="27"/>
        <v>0</v>
      </c>
      <c r="S53" s="150">
        <f t="shared" si="4"/>
        <v>0</v>
      </c>
      <c r="T53" s="150">
        <f t="shared" si="28"/>
        <v>0</v>
      </c>
      <c r="U53" s="150">
        <f t="shared" si="6"/>
        <v>0</v>
      </c>
      <c r="V53" s="150">
        <f t="shared" si="29"/>
        <v>0</v>
      </c>
      <c r="W53" s="151">
        <f t="shared" si="8"/>
        <v>0</v>
      </c>
      <c r="X53" s="147"/>
      <c r="Y53" s="142"/>
      <c r="Z53" s="152"/>
      <c r="AA53" s="153"/>
      <c r="AB53" s="154">
        <f t="shared" si="30"/>
        <v>0</v>
      </c>
      <c r="AC53" s="77">
        <f t="shared" si="31"/>
        <v>0</v>
      </c>
      <c r="AD53" s="155"/>
      <c r="AE53" s="156"/>
      <c r="AF53" s="157"/>
      <c r="AG53" s="158"/>
      <c r="AH53" s="227"/>
      <c r="AI53" s="96">
        <f t="shared" si="11"/>
        <v>0</v>
      </c>
      <c r="AJ53" s="97">
        <f t="shared" si="32"/>
        <v>0</v>
      </c>
      <c r="AK53" s="98">
        <f t="shared" si="13"/>
        <v>0</v>
      </c>
      <c r="AL53" s="160"/>
      <c r="AM53" s="161">
        <f t="shared" si="14"/>
        <v>0</v>
      </c>
      <c r="AN53" s="162"/>
      <c r="AO53" s="161">
        <f t="shared" si="15"/>
        <v>0</v>
      </c>
      <c r="AP53" s="162"/>
      <c r="AQ53" s="161">
        <f t="shared" si="16"/>
        <v>0</v>
      </c>
      <c r="AR53" s="161">
        <f t="shared" si="17"/>
        <v>0</v>
      </c>
      <c r="AS53" s="163"/>
      <c r="AT53" s="98">
        <f t="shared" si="18"/>
        <v>0</v>
      </c>
      <c r="AU53" s="96">
        <f t="shared" si="19"/>
        <v>0</v>
      </c>
      <c r="AV53" s="161">
        <f t="shared" si="20"/>
        <v>0</v>
      </c>
      <c r="AW53" s="161">
        <f t="shared" si="21"/>
        <v>0</v>
      </c>
      <c r="AX53" s="98">
        <f t="shared" si="22"/>
        <v>0</v>
      </c>
      <c r="AY53" s="165"/>
      <c r="AZ53" s="161">
        <f t="shared" si="23"/>
        <v>0</v>
      </c>
      <c r="BA53" s="98">
        <f t="shared" si="24"/>
        <v>0</v>
      </c>
    </row>
    <row r="54" spans="1:53" ht="15" customHeight="1" hidden="1">
      <c r="A54" s="167">
        <v>42</v>
      </c>
      <c r="B54" s="230"/>
      <c r="C54" s="115"/>
      <c r="D54" s="169"/>
      <c r="E54" s="110">
        <f>IF(COUNTBLANK(I54)&gt;0,0,VLOOKUP(I54,'Справочник ТК'!$D$3:$E$100,2,FALSE))</f>
        <v>0</v>
      </c>
      <c r="F54" s="123">
        <f t="shared" si="25"/>
        <v>0</v>
      </c>
      <c r="G54" s="171"/>
      <c r="H54" s="170"/>
      <c r="I54" s="171"/>
      <c r="J54" s="172"/>
      <c r="K54" s="169"/>
      <c r="L54" s="115"/>
      <c r="M54" s="116"/>
      <c r="N54" s="116"/>
      <c r="O54" s="116"/>
      <c r="P54" s="117">
        <f t="shared" si="26"/>
        <v>0</v>
      </c>
      <c r="Q54" s="118">
        <f t="shared" si="2"/>
        <v>0</v>
      </c>
      <c r="R54" s="118">
        <f t="shared" si="27"/>
        <v>0</v>
      </c>
      <c r="S54" s="118">
        <f t="shared" si="4"/>
        <v>0</v>
      </c>
      <c r="T54" s="118">
        <f t="shared" si="28"/>
        <v>0</v>
      </c>
      <c r="U54" s="118">
        <f t="shared" si="6"/>
        <v>0</v>
      </c>
      <c r="V54" s="118">
        <f t="shared" si="29"/>
        <v>0</v>
      </c>
      <c r="W54" s="119">
        <f t="shared" si="8"/>
        <v>0</v>
      </c>
      <c r="X54" s="115"/>
      <c r="Y54" s="169"/>
      <c r="Z54" s="173"/>
      <c r="AA54" s="174"/>
      <c r="AB54" s="122">
        <f t="shared" si="30"/>
        <v>0</v>
      </c>
      <c r="AC54" s="123">
        <f t="shared" si="31"/>
        <v>0</v>
      </c>
      <c r="AD54" s="124"/>
      <c r="AE54" s="175"/>
      <c r="AF54" s="176"/>
      <c r="AG54" s="177"/>
      <c r="AH54" s="231"/>
      <c r="AI54" s="129">
        <f t="shared" si="11"/>
        <v>0</v>
      </c>
      <c r="AJ54" s="130">
        <f t="shared" si="32"/>
        <v>0</v>
      </c>
      <c r="AK54" s="137">
        <f t="shared" si="13"/>
        <v>0</v>
      </c>
      <c r="AL54" s="132"/>
      <c r="AM54" s="133">
        <f t="shared" si="14"/>
        <v>0</v>
      </c>
      <c r="AN54" s="134"/>
      <c r="AO54" s="133">
        <f t="shared" si="15"/>
        <v>0</v>
      </c>
      <c r="AP54" s="134"/>
      <c r="AQ54" s="133">
        <f t="shared" si="16"/>
        <v>0</v>
      </c>
      <c r="AR54" s="133">
        <f t="shared" si="17"/>
        <v>0</v>
      </c>
      <c r="AS54" s="135"/>
      <c r="AT54" s="137">
        <f t="shared" si="18"/>
        <v>0</v>
      </c>
      <c r="AU54" s="129">
        <f t="shared" si="19"/>
        <v>0</v>
      </c>
      <c r="AV54" s="133">
        <f t="shared" si="20"/>
        <v>0</v>
      </c>
      <c r="AW54" s="133">
        <f t="shared" si="21"/>
        <v>0</v>
      </c>
      <c r="AX54" s="137">
        <f t="shared" si="22"/>
        <v>0</v>
      </c>
      <c r="AY54" s="138"/>
      <c r="AZ54" s="133">
        <f t="shared" si="23"/>
        <v>0</v>
      </c>
      <c r="BA54" s="137">
        <f t="shared" si="24"/>
        <v>0</v>
      </c>
    </row>
    <row r="55" spans="1:53" ht="15" customHeight="1" hidden="1">
      <c r="A55" s="139">
        <v>43</v>
      </c>
      <c r="B55" s="232"/>
      <c r="C55" s="141"/>
      <c r="D55" s="142"/>
      <c r="E55" s="143">
        <f>IF(COUNTBLANK(I55)&gt;0,0,VLOOKUP(I55,'Справочник ТК'!$D$3:$E$100,2,FALSE))</f>
        <v>0</v>
      </c>
      <c r="F55" s="77">
        <f t="shared" si="25"/>
        <v>0</v>
      </c>
      <c r="G55" s="145"/>
      <c r="H55" s="144"/>
      <c r="I55" s="145"/>
      <c r="J55" s="146"/>
      <c r="K55" s="142"/>
      <c r="L55" s="147"/>
      <c r="M55" s="148"/>
      <c r="N55" s="148"/>
      <c r="O55" s="148"/>
      <c r="P55" s="149">
        <f t="shared" si="26"/>
        <v>0</v>
      </c>
      <c r="Q55" s="150">
        <f t="shared" si="2"/>
        <v>0</v>
      </c>
      <c r="R55" s="150">
        <f t="shared" si="27"/>
        <v>0</v>
      </c>
      <c r="S55" s="150">
        <f t="shared" si="4"/>
        <v>0</v>
      </c>
      <c r="T55" s="150">
        <f t="shared" si="28"/>
        <v>0</v>
      </c>
      <c r="U55" s="150">
        <f t="shared" si="6"/>
        <v>0</v>
      </c>
      <c r="V55" s="150">
        <f t="shared" si="29"/>
        <v>0</v>
      </c>
      <c r="W55" s="151">
        <f t="shared" si="8"/>
        <v>0</v>
      </c>
      <c r="X55" s="147"/>
      <c r="Y55" s="142"/>
      <c r="Z55" s="152"/>
      <c r="AA55" s="153"/>
      <c r="AB55" s="154">
        <f t="shared" si="30"/>
        <v>0</v>
      </c>
      <c r="AC55" s="77">
        <f t="shared" si="31"/>
        <v>0</v>
      </c>
      <c r="AD55" s="155"/>
      <c r="AE55" s="156"/>
      <c r="AF55" s="157"/>
      <c r="AG55" s="158"/>
      <c r="AH55" s="227"/>
      <c r="AI55" s="96">
        <f t="shared" si="11"/>
        <v>0</v>
      </c>
      <c r="AJ55" s="97">
        <f t="shared" si="32"/>
        <v>0</v>
      </c>
      <c r="AK55" s="98">
        <f t="shared" si="13"/>
        <v>0</v>
      </c>
      <c r="AL55" s="160"/>
      <c r="AM55" s="161">
        <f t="shared" si="14"/>
        <v>0</v>
      </c>
      <c r="AN55" s="162"/>
      <c r="AO55" s="161">
        <f t="shared" si="15"/>
        <v>0</v>
      </c>
      <c r="AP55" s="162"/>
      <c r="AQ55" s="161">
        <f t="shared" si="16"/>
        <v>0</v>
      </c>
      <c r="AR55" s="161">
        <f t="shared" si="17"/>
        <v>0</v>
      </c>
      <c r="AS55" s="163"/>
      <c r="AT55" s="98">
        <f t="shared" si="18"/>
        <v>0</v>
      </c>
      <c r="AU55" s="96">
        <f t="shared" si="19"/>
        <v>0</v>
      </c>
      <c r="AV55" s="161">
        <f t="shared" si="20"/>
        <v>0</v>
      </c>
      <c r="AW55" s="161">
        <f t="shared" si="21"/>
        <v>0</v>
      </c>
      <c r="AX55" s="98">
        <f t="shared" si="22"/>
        <v>0</v>
      </c>
      <c r="AY55" s="165"/>
      <c r="AZ55" s="161">
        <f t="shared" si="23"/>
        <v>0</v>
      </c>
      <c r="BA55" s="98">
        <f t="shared" si="24"/>
        <v>0</v>
      </c>
    </row>
    <row r="56" spans="1:53" ht="15" customHeight="1" hidden="1">
      <c r="A56" s="167">
        <v>44</v>
      </c>
      <c r="B56" s="230"/>
      <c r="C56" s="115"/>
      <c r="D56" s="169"/>
      <c r="E56" s="110">
        <f>IF(COUNTBLANK(I56)&gt;0,0,VLOOKUP(I56,'Справочник ТК'!$D$3:$E$100,2,FALSE))</f>
        <v>0</v>
      </c>
      <c r="F56" s="123">
        <f t="shared" si="25"/>
        <v>0</v>
      </c>
      <c r="G56" s="171"/>
      <c r="H56" s="170"/>
      <c r="I56" s="171"/>
      <c r="J56" s="172"/>
      <c r="K56" s="169"/>
      <c r="L56" s="115"/>
      <c r="M56" s="116"/>
      <c r="N56" s="116"/>
      <c r="O56" s="116"/>
      <c r="P56" s="117">
        <f t="shared" si="26"/>
        <v>0</v>
      </c>
      <c r="Q56" s="118">
        <f t="shared" si="2"/>
        <v>0</v>
      </c>
      <c r="R56" s="118">
        <f t="shared" si="27"/>
        <v>0</v>
      </c>
      <c r="S56" s="118">
        <f t="shared" si="4"/>
        <v>0</v>
      </c>
      <c r="T56" s="118">
        <f t="shared" si="28"/>
        <v>0</v>
      </c>
      <c r="U56" s="118">
        <f t="shared" si="6"/>
        <v>0</v>
      </c>
      <c r="V56" s="118">
        <f t="shared" si="29"/>
        <v>0</v>
      </c>
      <c r="W56" s="119">
        <f t="shared" si="8"/>
        <v>0</v>
      </c>
      <c r="X56" s="115"/>
      <c r="Y56" s="169"/>
      <c r="Z56" s="173"/>
      <c r="AA56" s="174"/>
      <c r="AB56" s="122">
        <f t="shared" si="30"/>
        <v>0</v>
      </c>
      <c r="AC56" s="123">
        <f t="shared" si="31"/>
        <v>0</v>
      </c>
      <c r="AD56" s="124"/>
      <c r="AE56" s="175"/>
      <c r="AF56" s="176"/>
      <c r="AG56" s="177"/>
      <c r="AH56" s="231"/>
      <c r="AI56" s="129">
        <f t="shared" si="11"/>
        <v>0</v>
      </c>
      <c r="AJ56" s="130">
        <f t="shared" si="32"/>
        <v>0</v>
      </c>
      <c r="AK56" s="137">
        <f t="shared" si="13"/>
        <v>0</v>
      </c>
      <c r="AL56" s="132"/>
      <c r="AM56" s="133">
        <f t="shared" si="14"/>
        <v>0</v>
      </c>
      <c r="AN56" s="134"/>
      <c r="AO56" s="133">
        <f t="shared" si="15"/>
        <v>0</v>
      </c>
      <c r="AP56" s="134"/>
      <c r="AQ56" s="133">
        <f t="shared" si="16"/>
        <v>0</v>
      </c>
      <c r="AR56" s="133">
        <f t="shared" si="17"/>
        <v>0</v>
      </c>
      <c r="AS56" s="135"/>
      <c r="AT56" s="137">
        <f t="shared" si="18"/>
        <v>0</v>
      </c>
      <c r="AU56" s="129">
        <f t="shared" si="19"/>
        <v>0</v>
      </c>
      <c r="AV56" s="133">
        <f t="shared" si="20"/>
        <v>0</v>
      </c>
      <c r="AW56" s="133">
        <f t="shared" si="21"/>
        <v>0</v>
      </c>
      <c r="AX56" s="137">
        <f t="shared" si="22"/>
        <v>0</v>
      </c>
      <c r="AY56" s="138"/>
      <c r="AZ56" s="133">
        <f t="shared" si="23"/>
        <v>0</v>
      </c>
      <c r="BA56" s="137">
        <f t="shared" si="24"/>
        <v>0</v>
      </c>
    </row>
    <row r="57" spans="1:53" ht="15" customHeight="1" hidden="1">
      <c r="A57" s="139">
        <v>45</v>
      </c>
      <c r="B57" s="232"/>
      <c r="C57" s="141"/>
      <c r="D57" s="142"/>
      <c r="E57" s="143">
        <f>IF(COUNTBLANK(I57)&gt;0,0,VLOOKUP(I57,'Справочник ТК'!$D$3:$E$100,2,FALSE))</f>
        <v>0</v>
      </c>
      <c r="F57" s="77">
        <f t="shared" si="25"/>
        <v>0</v>
      </c>
      <c r="G57" s="145"/>
      <c r="H57" s="144"/>
      <c r="I57" s="145"/>
      <c r="J57" s="146"/>
      <c r="K57" s="142"/>
      <c r="L57" s="147"/>
      <c r="M57" s="148"/>
      <c r="N57" s="148"/>
      <c r="O57" s="148"/>
      <c r="P57" s="149">
        <f t="shared" si="26"/>
        <v>0</v>
      </c>
      <c r="Q57" s="150">
        <f t="shared" si="2"/>
        <v>0</v>
      </c>
      <c r="R57" s="150">
        <f t="shared" si="27"/>
        <v>0</v>
      </c>
      <c r="S57" s="150">
        <f t="shared" si="4"/>
        <v>0</v>
      </c>
      <c r="T57" s="150">
        <f t="shared" si="28"/>
        <v>0</v>
      </c>
      <c r="U57" s="150">
        <f t="shared" si="6"/>
        <v>0</v>
      </c>
      <c r="V57" s="150">
        <f t="shared" si="29"/>
        <v>0</v>
      </c>
      <c r="W57" s="151">
        <f t="shared" si="8"/>
        <v>0</v>
      </c>
      <c r="X57" s="147"/>
      <c r="Y57" s="142"/>
      <c r="Z57" s="152"/>
      <c r="AA57" s="153"/>
      <c r="AB57" s="154">
        <f t="shared" si="30"/>
        <v>0</v>
      </c>
      <c r="AC57" s="77">
        <f t="shared" si="31"/>
        <v>0</v>
      </c>
      <c r="AD57" s="155"/>
      <c r="AE57" s="156"/>
      <c r="AF57" s="157"/>
      <c r="AG57" s="158"/>
      <c r="AH57" s="227"/>
      <c r="AI57" s="96">
        <f t="shared" si="11"/>
        <v>0</v>
      </c>
      <c r="AJ57" s="97">
        <f t="shared" si="32"/>
        <v>0</v>
      </c>
      <c r="AK57" s="98">
        <f t="shared" si="13"/>
        <v>0</v>
      </c>
      <c r="AL57" s="160"/>
      <c r="AM57" s="161">
        <f t="shared" si="14"/>
        <v>0</v>
      </c>
      <c r="AN57" s="162"/>
      <c r="AO57" s="161">
        <f t="shared" si="15"/>
        <v>0</v>
      </c>
      <c r="AP57" s="162"/>
      <c r="AQ57" s="161">
        <f t="shared" si="16"/>
        <v>0</v>
      </c>
      <c r="AR57" s="161">
        <f t="shared" si="17"/>
        <v>0</v>
      </c>
      <c r="AS57" s="163"/>
      <c r="AT57" s="98">
        <f t="shared" si="18"/>
        <v>0</v>
      </c>
      <c r="AU57" s="96">
        <f t="shared" si="19"/>
        <v>0</v>
      </c>
      <c r="AV57" s="161">
        <f t="shared" si="20"/>
        <v>0</v>
      </c>
      <c r="AW57" s="161">
        <f t="shared" si="21"/>
        <v>0</v>
      </c>
      <c r="AX57" s="98">
        <f t="shared" si="22"/>
        <v>0</v>
      </c>
      <c r="AY57" s="165"/>
      <c r="AZ57" s="161">
        <f t="shared" si="23"/>
        <v>0</v>
      </c>
      <c r="BA57" s="98">
        <f t="shared" si="24"/>
        <v>0</v>
      </c>
    </row>
    <row r="58" spans="1:53" ht="15" customHeight="1" hidden="1">
      <c r="A58" s="167">
        <v>46</v>
      </c>
      <c r="B58" s="230"/>
      <c r="C58" s="115"/>
      <c r="D58" s="169"/>
      <c r="E58" s="110">
        <f>IF(COUNTBLANK(I58)&gt;0,0,VLOOKUP(I58,'Справочник ТК'!$D$3:$E$100,2,FALSE))</f>
        <v>0</v>
      </c>
      <c r="F58" s="123">
        <f t="shared" si="25"/>
        <v>0</v>
      </c>
      <c r="G58" s="171"/>
      <c r="H58" s="170"/>
      <c r="I58" s="171"/>
      <c r="J58" s="172"/>
      <c r="K58" s="169"/>
      <c r="L58" s="115"/>
      <c r="M58" s="116"/>
      <c r="N58" s="116"/>
      <c r="O58" s="116"/>
      <c r="P58" s="117">
        <f t="shared" si="26"/>
        <v>0</v>
      </c>
      <c r="Q58" s="118">
        <f t="shared" si="2"/>
        <v>0</v>
      </c>
      <c r="R58" s="118">
        <f t="shared" si="27"/>
        <v>0</v>
      </c>
      <c r="S58" s="118">
        <f t="shared" si="4"/>
        <v>0</v>
      </c>
      <c r="T58" s="118">
        <f t="shared" si="28"/>
        <v>0</v>
      </c>
      <c r="U58" s="118">
        <f t="shared" si="6"/>
        <v>0</v>
      </c>
      <c r="V58" s="118">
        <f t="shared" si="29"/>
        <v>0</v>
      </c>
      <c r="W58" s="119">
        <f t="shared" si="8"/>
        <v>0</v>
      </c>
      <c r="X58" s="115"/>
      <c r="Y58" s="169"/>
      <c r="Z58" s="173"/>
      <c r="AA58" s="174"/>
      <c r="AB58" s="122">
        <f t="shared" si="30"/>
        <v>0</v>
      </c>
      <c r="AC58" s="123">
        <f t="shared" si="31"/>
        <v>0</v>
      </c>
      <c r="AD58" s="124"/>
      <c r="AE58" s="175"/>
      <c r="AF58" s="176"/>
      <c r="AG58" s="177"/>
      <c r="AH58" s="231"/>
      <c r="AI58" s="129">
        <f t="shared" si="11"/>
        <v>0</v>
      </c>
      <c r="AJ58" s="130">
        <f t="shared" si="32"/>
        <v>0</v>
      </c>
      <c r="AK58" s="137">
        <f t="shared" si="13"/>
        <v>0</v>
      </c>
      <c r="AL58" s="132"/>
      <c r="AM58" s="133">
        <f t="shared" si="14"/>
        <v>0</v>
      </c>
      <c r="AN58" s="134"/>
      <c r="AO58" s="133">
        <f t="shared" si="15"/>
        <v>0</v>
      </c>
      <c r="AP58" s="134"/>
      <c r="AQ58" s="133">
        <f t="shared" si="16"/>
        <v>0</v>
      </c>
      <c r="AR58" s="133">
        <f t="shared" si="17"/>
        <v>0</v>
      </c>
      <c r="AS58" s="135"/>
      <c r="AT58" s="137">
        <f t="shared" si="18"/>
        <v>0</v>
      </c>
      <c r="AU58" s="129">
        <f t="shared" si="19"/>
        <v>0</v>
      </c>
      <c r="AV58" s="133">
        <f t="shared" si="20"/>
        <v>0</v>
      </c>
      <c r="AW58" s="133">
        <f t="shared" si="21"/>
        <v>0</v>
      </c>
      <c r="AX58" s="137">
        <f t="shared" si="22"/>
        <v>0</v>
      </c>
      <c r="AY58" s="138"/>
      <c r="AZ58" s="133">
        <f t="shared" si="23"/>
        <v>0</v>
      </c>
      <c r="BA58" s="137">
        <f t="shared" si="24"/>
        <v>0</v>
      </c>
    </row>
    <row r="59" spans="1:53" ht="15" customHeight="1" hidden="1">
      <c r="A59" s="139">
        <v>47</v>
      </c>
      <c r="B59" s="232"/>
      <c r="C59" s="141"/>
      <c r="D59" s="142"/>
      <c r="E59" s="143">
        <f>IF(COUNTBLANK(I59)&gt;0,0,VLOOKUP(I59,'Справочник ТК'!$D$3:$E$100,2,FALSE))</f>
        <v>0</v>
      </c>
      <c r="F59" s="77">
        <f t="shared" si="25"/>
        <v>0</v>
      </c>
      <c r="G59" s="145"/>
      <c r="H59" s="144"/>
      <c r="I59" s="145"/>
      <c r="J59" s="146"/>
      <c r="K59" s="142"/>
      <c r="L59" s="147"/>
      <c r="M59" s="148"/>
      <c r="N59" s="148"/>
      <c r="O59" s="148"/>
      <c r="P59" s="149">
        <f t="shared" si="26"/>
        <v>0</v>
      </c>
      <c r="Q59" s="150">
        <f t="shared" si="2"/>
        <v>0</v>
      </c>
      <c r="R59" s="150">
        <f t="shared" si="27"/>
        <v>0</v>
      </c>
      <c r="S59" s="150">
        <f t="shared" si="4"/>
        <v>0</v>
      </c>
      <c r="T59" s="150">
        <f t="shared" si="28"/>
        <v>0</v>
      </c>
      <c r="U59" s="150">
        <f t="shared" si="6"/>
        <v>0</v>
      </c>
      <c r="V59" s="150">
        <f t="shared" si="29"/>
        <v>0</v>
      </c>
      <c r="W59" s="151">
        <f t="shared" si="8"/>
        <v>0</v>
      </c>
      <c r="X59" s="147"/>
      <c r="Y59" s="142"/>
      <c r="Z59" s="152"/>
      <c r="AA59" s="153"/>
      <c r="AB59" s="154">
        <f t="shared" si="30"/>
        <v>0</v>
      </c>
      <c r="AC59" s="77">
        <f t="shared" si="31"/>
        <v>0</v>
      </c>
      <c r="AD59" s="155"/>
      <c r="AE59" s="156"/>
      <c r="AF59" s="157"/>
      <c r="AG59" s="158"/>
      <c r="AH59" s="227"/>
      <c r="AI59" s="96">
        <f t="shared" si="11"/>
        <v>0</v>
      </c>
      <c r="AJ59" s="97">
        <f t="shared" si="32"/>
        <v>0</v>
      </c>
      <c r="AK59" s="98">
        <f t="shared" si="13"/>
        <v>0</v>
      </c>
      <c r="AL59" s="160"/>
      <c r="AM59" s="161">
        <f t="shared" si="14"/>
        <v>0</v>
      </c>
      <c r="AN59" s="162"/>
      <c r="AO59" s="161">
        <f t="shared" si="15"/>
        <v>0</v>
      </c>
      <c r="AP59" s="162"/>
      <c r="AQ59" s="161">
        <f t="shared" si="16"/>
        <v>0</v>
      </c>
      <c r="AR59" s="161">
        <f t="shared" si="17"/>
        <v>0</v>
      </c>
      <c r="AS59" s="163"/>
      <c r="AT59" s="98">
        <f t="shared" si="18"/>
        <v>0</v>
      </c>
      <c r="AU59" s="96">
        <f t="shared" si="19"/>
        <v>0</v>
      </c>
      <c r="AV59" s="161">
        <f t="shared" si="20"/>
        <v>0</v>
      </c>
      <c r="AW59" s="161">
        <f t="shared" si="21"/>
        <v>0</v>
      </c>
      <c r="AX59" s="98">
        <f t="shared" si="22"/>
        <v>0</v>
      </c>
      <c r="AY59" s="165"/>
      <c r="AZ59" s="161">
        <f t="shared" si="23"/>
        <v>0</v>
      </c>
      <c r="BA59" s="98">
        <f t="shared" si="24"/>
        <v>0</v>
      </c>
    </row>
    <row r="60" spans="1:53" ht="15" customHeight="1" hidden="1">
      <c r="A60" s="167">
        <v>48</v>
      </c>
      <c r="B60" s="230"/>
      <c r="C60" s="115"/>
      <c r="D60" s="169"/>
      <c r="E60" s="110">
        <f>IF(COUNTBLANK(I60)&gt;0,0,VLOOKUP(I60,'Справочник ТК'!$D$3:$E$100,2,FALSE))</f>
        <v>0</v>
      </c>
      <c r="F60" s="123">
        <f t="shared" si="25"/>
        <v>0</v>
      </c>
      <c r="G60" s="171"/>
      <c r="H60" s="170"/>
      <c r="I60" s="171"/>
      <c r="J60" s="172"/>
      <c r="K60" s="169"/>
      <c r="L60" s="115"/>
      <c r="M60" s="116"/>
      <c r="N60" s="116"/>
      <c r="O60" s="116"/>
      <c r="P60" s="117">
        <f t="shared" si="26"/>
        <v>0</v>
      </c>
      <c r="Q60" s="118">
        <f t="shared" si="2"/>
        <v>0</v>
      </c>
      <c r="R60" s="118">
        <f t="shared" si="27"/>
        <v>0</v>
      </c>
      <c r="S60" s="118">
        <f t="shared" si="4"/>
        <v>0</v>
      </c>
      <c r="T60" s="118">
        <f t="shared" si="28"/>
        <v>0</v>
      </c>
      <c r="U60" s="118">
        <f t="shared" si="6"/>
        <v>0</v>
      </c>
      <c r="V60" s="118">
        <f t="shared" si="29"/>
        <v>0</v>
      </c>
      <c r="W60" s="119">
        <f t="shared" si="8"/>
        <v>0</v>
      </c>
      <c r="X60" s="115"/>
      <c r="Y60" s="169"/>
      <c r="Z60" s="173"/>
      <c r="AA60" s="174"/>
      <c r="AB60" s="122">
        <f t="shared" si="30"/>
        <v>0</v>
      </c>
      <c r="AC60" s="123">
        <f t="shared" si="31"/>
        <v>0</v>
      </c>
      <c r="AD60" s="124"/>
      <c r="AE60" s="175"/>
      <c r="AF60" s="176"/>
      <c r="AG60" s="177"/>
      <c r="AH60" s="231"/>
      <c r="AI60" s="129">
        <f t="shared" si="11"/>
        <v>0</v>
      </c>
      <c r="AJ60" s="130">
        <f t="shared" si="32"/>
        <v>0</v>
      </c>
      <c r="AK60" s="137">
        <f t="shared" si="13"/>
        <v>0</v>
      </c>
      <c r="AL60" s="132"/>
      <c r="AM60" s="133">
        <f t="shared" si="14"/>
        <v>0</v>
      </c>
      <c r="AN60" s="134"/>
      <c r="AO60" s="133">
        <f t="shared" si="15"/>
        <v>0</v>
      </c>
      <c r="AP60" s="134"/>
      <c r="AQ60" s="133">
        <f t="shared" si="16"/>
        <v>0</v>
      </c>
      <c r="AR60" s="133">
        <f t="shared" si="17"/>
        <v>0</v>
      </c>
      <c r="AS60" s="135"/>
      <c r="AT60" s="137">
        <f t="shared" si="18"/>
        <v>0</v>
      </c>
      <c r="AU60" s="129">
        <f t="shared" si="19"/>
        <v>0</v>
      </c>
      <c r="AV60" s="133">
        <f t="shared" si="20"/>
        <v>0</v>
      </c>
      <c r="AW60" s="133">
        <f t="shared" si="21"/>
        <v>0</v>
      </c>
      <c r="AX60" s="137">
        <f t="shared" si="22"/>
        <v>0</v>
      </c>
      <c r="AY60" s="138"/>
      <c r="AZ60" s="133">
        <f t="shared" si="23"/>
        <v>0</v>
      </c>
      <c r="BA60" s="137">
        <f t="shared" si="24"/>
        <v>0</v>
      </c>
    </row>
    <row r="61" spans="1:53" ht="15" customHeight="1" hidden="1">
      <c r="A61" s="139">
        <v>49</v>
      </c>
      <c r="B61" s="232"/>
      <c r="C61" s="141"/>
      <c r="D61" s="142"/>
      <c r="E61" s="143">
        <f>IF(COUNTBLANK(I61)&gt;0,0,VLOOKUP(I61,'Справочник ТК'!$D$3:$E$100,2,FALSE))</f>
        <v>0</v>
      </c>
      <c r="F61" s="77">
        <f t="shared" si="25"/>
        <v>0</v>
      </c>
      <c r="G61" s="145"/>
      <c r="H61" s="144"/>
      <c r="I61" s="145"/>
      <c r="J61" s="146"/>
      <c r="K61" s="142"/>
      <c r="L61" s="147"/>
      <c r="M61" s="148"/>
      <c r="N61" s="148"/>
      <c r="O61" s="148"/>
      <c r="P61" s="149">
        <f t="shared" si="26"/>
        <v>0</v>
      </c>
      <c r="Q61" s="150">
        <f t="shared" si="2"/>
        <v>0</v>
      </c>
      <c r="R61" s="150">
        <f t="shared" si="27"/>
        <v>0</v>
      </c>
      <c r="S61" s="150">
        <f t="shared" si="4"/>
        <v>0</v>
      </c>
      <c r="T61" s="150">
        <f t="shared" si="28"/>
        <v>0</v>
      </c>
      <c r="U61" s="150">
        <f t="shared" si="6"/>
        <v>0</v>
      </c>
      <c r="V61" s="150">
        <f t="shared" si="29"/>
        <v>0</v>
      </c>
      <c r="W61" s="151">
        <f t="shared" si="8"/>
        <v>0</v>
      </c>
      <c r="X61" s="147"/>
      <c r="Y61" s="142"/>
      <c r="Z61" s="152"/>
      <c r="AA61" s="153"/>
      <c r="AB61" s="154">
        <f t="shared" si="30"/>
        <v>0</v>
      </c>
      <c r="AC61" s="77">
        <f t="shared" si="31"/>
        <v>0</v>
      </c>
      <c r="AD61" s="155"/>
      <c r="AE61" s="156"/>
      <c r="AF61" s="157"/>
      <c r="AG61" s="158"/>
      <c r="AH61" s="227"/>
      <c r="AI61" s="96">
        <f t="shared" si="11"/>
        <v>0</v>
      </c>
      <c r="AJ61" s="97">
        <f t="shared" si="32"/>
        <v>0</v>
      </c>
      <c r="AK61" s="98">
        <f t="shared" si="13"/>
        <v>0</v>
      </c>
      <c r="AL61" s="160"/>
      <c r="AM61" s="161">
        <f t="shared" si="14"/>
        <v>0</v>
      </c>
      <c r="AN61" s="162"/>
      <c r="AO61" s="161">
        <f t="shared" si="15"/>
        <v>0</v>
      </c>
      <c r="AP61" s="162"/>
      <c r="AQ61" s="161">
        <f t="shared" si="16"/>
        <v>0</v>
      </c>
      <c r="AR61" s="161">
        <f t="shared" si="17"/>
        <v>0</v>
      </c>
      <c r="AS61" s="163"/>
      <c r="AT61" s="98">
        <f t="shared" si="18"/>
        <v>0</v>
      </c>
      <c r="AU61" s="96">
        <f t="shared" si="19"/>
        <v>0</v>
      </c>
      <c r="AV61" s="161">
        <f t="shared" si="20"/>
        <v>0</v>
      </c>
      <c r="AW61" s="161">
        <f t="shared" si="21"/>
        <v>0</v>
      </c>
      <c r="AX61" s="98">
        <f t="shared" si="22"/>
        <v>0</v>
      </c>
      <c r="AY61" s="165"/>
      <c r="AZ61" s="161">
        <f t="shared" si="23"/>
        <v>0</v>
      </c>
      <c r="BA61" s="98">
        <f t="shared" si="24"/>
        <v>0</v>
      </c>
    </row>
    <row r="62" spans="1:53" ht="15" customHeight="1" hidden="1">
      <c r="A62" s="167">
        <v>50</v>
      </c>
      <c r="B62" s="230"/>
      <c r="C62" s="115"/>
      <c r="D62" s="169"/>
      <c r="E62" s="110">
        <f>IF(COUNTBLANK(I62)&gt;0,0,VLOOKUP(I62,'Справочник ТК'!$D$3:$E$100,2,FALSE))</f>
        <v>0</v>
      </c>
      <c r="F62" s="123">
        <f t="shared" si="25"/>
        <v>0</v>
      </c>
      <c r="G62" s="171"/>
      <c r="H62" s="170"/>
      <c r="I62" s="171"/>
      <c r="J62" s="172"/>
      <c r="K62" s="169"/>
      <c r="L62" s="115"/>
      <c r="M62" s="116"/>
      <c r="N62" s="116"/>
      <c r="O62" s="116"/>
      <c r="P62" s="117">
        <f t="shared" si="26"/>
        <v>0</v>
      </c>
      <c r="Q62" s="118">
        <f t="shared" si="2"/>
        <v>0</v>
      </c>
      <c r="R62" s="118">
        <f t="shared" si="27"/>
        <v>0</v>
      </c>
      <c r="S62" s="118">
        <f t="shared" si="4"/>
        <v>0</v>
      </c>
      <c r="T62" s="118">
        <f t="shared" si="28"/>
        <v>0</v>
      </c>
      <c r="U62" s="118">
        <f t="shared" si="6"/>
        <v>0</v>
      </c>
      <c r="V62" s="118">
        <f t="shared" si="29"/>
        <v>0</v>
      </c>
      <c r="W62" s="119">
        <f t="shared" si="8"/>
        <v>0</v>
      </c>
      <c r="X62" s="115"/>
      <c r="Y62" s="169"/>
      <c r="Z62" s="173"/>
      <c r="AA62" s="174"/>
      <c r="AB62" s="122">
        <f t="shared" si="30"/>
        <v>0</v>
      </c>
      <c r="AC62" s="123">
        <f t="shared" si="31"/>
        <v>0</v>
      </c>
      <c r="AD62" s="124"/>
      <c r="AE62" s="175"/>
      <c r="AF62" s="176"/>
      <c r="AG62" s="177"/>
      <c r="AH62" s="231"/>
      <c r="AI62" s="129">
        <f t="shared" si="11"/>
        <v>0</v>
      </c>
      <c r="AJ62" s="130">
        <f t="shared" si="32"/>
        <v>0</v>
      </c>
      <c r="AK62" s="137">
        <f t="shared" si="13"/>
        <v>0</v>
      </c>
      <c r="AL62" s="132"/>
      <c r="AM62" s="133">
        <f t="shared" si="14"/>
        <v>0</v>
      </c>
      <c r="AN62" s="134"/>
      <c r="AO62" s="133">
        <f t="shared" si="15"/>
        <v>0</v>
      </c>
      <c r="AP62" s="134"/>
      <c r="AQ62" s="133">
        <f t="shared" si="16"/>
        <v>0</v>
      </c>
      <c r="AR62" s="133">
        <f t="shared" si="17"/>
        <v>0</v>
      </c>
      <c r="AS62" s="135"/>
      <c r="AT62" s="137">
        <f t="shared" si="18"/>
        <v>0</v>
      </c>
      <c r="AU62" s="129">
        <f t="shared" si="19"/>
        <v>0</v>
      </c>
      <c r="AV62" s="133">
        <f t="shared" si="20"/>
        <v>0</v>
      </c>
      <c r="AW62" s="133">
        <f t="shared" si="21"/>
        <v>0</v>
      </c>
      <c r="AX62" s="137">
        <f t="shared" si="22"/>
        <v>0</v>
      </c>
      <c r="AY62" s="138"/>
      <c r="AZ62" s="133">
        <f t="shared" si="23"/>
        <v>0</v>
      </c>
      <c r="BA62" s="137">
        <f t="shared" si="24"/>
        <v>0</v>
      </c>
    </row>
    <row r="63" spans="1:53" ht="15" customHeight="1" hidden="1">
      <c r="A63" s="139">
        <v>51</v>
      </c>
      <c r="B63" s="232"/>
      <c r="C63" s="141"/>
      <c r="D63" s="142"/>
      <c r="E63" s="143">
        <f>IF(COUNTBLANK(I63)&gt;0,0,VLOOKUP(I63,'Справочник ТК'!$D$3:$E$100,2,FALSE))</f>
        <v>0</v>
      </c>
      <c r="F63" s="77">
        <f t="shared" si="25"/>
        <v>0</v>
      </c>
      <c r="G63" s="145"/>
      <c r="H63" s="144"/>
      <c r="I63" s="145"/>
      <c r="J63" s="146"/>
      <c r="K63" s="142"/>
      <c r="L63" s="147"/>
      <c r="M63" s="148"/>
      <c r="N63" s="148"/>
      <c r="O63" s="148"/>
      <c r="P63" s="149">
        <f t="shared" si="26"/>
        <v>0</v>
      </c>
      <c r="Q63" s="150">
        <f t="shared" si="2"/>
        <v>0</v>
      </c>
      <c r="R63" s="150">
        <f t="shared" si="27"/>
        <v>0</v>
      </c>
      <c r="S63" s="150">
        <f t="shared" si="4"/>
        <v>0</v>
      </c>
      <c r="T63" s="150">
        <f t="shared" si="28"/>
        <v>0</v>
      </c>
      <c r="U63" s="150">
        <f t="shared" si="6"/>
        <v>0</v>
      </c>
      <c r="V63" s="150">
        <f t="shared" si="29"/>
        <v>0</v>
      </c>
      <c r="W63" s="151">
        <f t="shared" si="8"/>
        <v>0</v>
      </c>
      <c r="X63" s="147"/>
      <c r="Y63" s="142"/>
      <c r="Z63" s="152"/>
      <c r="AA63" s="153"/>
      <c r="AB63" s="154">
        <f t="shared" si="30"/>
        <v>0</v>
      </c>
      <c r="AC63" s="77">
        <f t="shared" si="31"/>
        <v>0</v>
      </c>
      <c r="AD63" s="155"/>
      <c r="AE63" s="156"/>
      <c r="AF63" s="157"/>
      <c r="AG63" s="158"/>
      <c r="AH63" s="227"/>
      <c r="AI63" s="96">
        <f t="shared" si="11"/>
        <v>0</v>
      </c>
      <c r="AJ63" s="97">
        <f t="shared" si="32"/>
        <v>0</v>
      </c>
      <c r="AK63" s="98">
        <f t="shared" si="13"/>
        <v>0</v>
      </c>
      <c r="AL63" s="160"/>
      <c r="AM63" s="161">
        <f t="shared" si="14"/>
        <v>0</v>
      </c>
      <c r="AN63" s="162"/>
      <c r="AO63" s="161">
        <f t="shared" si="15"/>
        <v>0</v>
      </c>
      <c r="AP63" s="162"/>
      <c r="AQ63" s="161">
        <f t="shared" si="16"/>
        <v>0</v>
      </c>
      <c r="AR63" s="161">
        <f t="shared" si="17"/>
        <v>0</v>
      </c>
      <c r="AS63" s="163"/>
      <c r="AT63" s="98">
        <f t="shared" si="18"/>
        <v>0</v>
      </c>
      <c r="AU63" s="96">
        <f t="shared" si="19"/>
        <v>0</v>
      </c>
      <c r="AV63" s="161">
        <f t="shared" si="20"/>
        <v>0</v>
      </c>
      <c r="AW63" s="161">
        <f t="shared" si="21"/>
        <v>0</v>
      </c>
      <c r="AX63" s="98">
        <f t="shared" si="22"/>
        <v>0</v>
      </c>
      <c r="AY63" s="165"/>
      <c r="AZ63" s="161">
        <f t="shared" si="23"/>
        <v>0</v>
      </c>
      <c r="BA63" s="98">
        <f t="shared" si="24"/>
        <v>0</v>
      </c>
    </row>
    <row r="64" spans="1:53" ht="15" customHeight="1" hidden="1">
      <c r="A64" s="167">
        <v>52</v>
      </c>
      <c r="B64" s="230"/>
      <c r="C64" s="115"/>
      <c r="D64" s="169"/>
      <c r="E64" s="110">
        <f>IF(COUNTBLANK(I64)&gt;0,0,VLOOKUP(I64,'Справочник ТК'!$D$3:$E$100,2,FALSE))</f>
        <v>0</v>
      </c>
      <c r="F64" s="123">
        <f t="shared" si="25"/>
        <v>0</v>
      </c>
      <c r="G64" s="171"/>
      <c r="H64" s="170"/>
      <c r="I64" s="171"/>
      <c r="J64" s="172"/>
      <c r="K64" s="169"/>
      <c r="L64" s="115"/>
      <c r="M64" s="116"/>
      <c r="N64" s="116"/>
      <c r="O64" s="116"/>
      <c r="P64" s="117">
        <f t="shared" si="26"/>
        <v>0</v>
      </c>
      <c r="Q64" s="118">
        <f t="shared" si="2"/>
        <v>0</v>
      </c>
      <c r="R64" s="118">
        <f t="shared" si="27"/>
        <v>0</v>
      </c>
      <c r="S64" s="118">
        <f t="shared" si="4"/>
        <v>0</v>
      </c>
      <c r="T64" s="118">
        <f t="shared" si="28"/>
        <v>0</v>
      </c>
      <c r="U64" s="118">
        <f t="shared" si="6"/>
        <v>0</v>
      </c>
      <c r="V64" s="118">
        <f t="shared" si="29"/>
        <v>0</v>
      </c>
      <c r="W64" s="119">
        <f t="shared" si="8"/>
        <v>0</v>
      </c>
      <c r="X64" s="115"/>
      <c r="Y64" s="169"/>
      <c r="Z64" s="173"/>
      <c r="AA64" s="174"/>
      <c r="AB64" s="122">
        <f t="shared" si="30"/>
        <v>0</v>
      </c>
      <c r="AC64" s="123">
        <f t="shared" si="31"/>
        <v>0</v>
      </c>
      <c r="AD64" s="124"/>
      <c r="AE64" s="175"/>
      <c r="AF64" s="176"/>
      <c r="AG64" s="177"/>
      <c r="AH64" s="231"/>
      <c r="AI64" s="129">
        <f t="shared" si="11"/>
        <v>0</v>
      </c>
      <c r="AJ64" s="130">
        <f t="shared" si="32"/>
        <v>0</v>
      </c>
      <c r="AK64" s="137">
        <f t="shared" si="13"/>
        <v>0</v>
      </c>
      <c r="AL64" s="132"/>
      <c r="AM64" s="133">
        <f t="shared" si="14"/>
        <v>0</v>
      </c>
      <c r="AN64" s="134"/>
      <c r="AO64" s="133">
        <f t="shared" si="15"/>
        <v>0</v>
      </c>
      <c r="AP64" s="134"/>
      <c r="AQ64" s="133">
        <f t="shared" si="16"/>
        <v>0</v>
      </c>
      <c r="AR64" s="133">
        <f t="shared" si="17"/>
        <v>0</v>
      </c>
      <c r="AS64" s="135"/>
      <c r="AT64" s="137">
        <f t="shared" si="18"/>
        <v>0</v>
      </c>
      <c r="AU64" s="129">
        <f t="shared" si="19"/>
        <v>0</v>
      </c>
      <c r="AV64" s="133">
        <f t="shared" si="20"/>
        <v>0</v>
      </c>
      <c r="AW64" s="133">
        <f t="shared" si="21"/>
        <v>0</v>
      </c>
      <c r="AX64" s="137">
        <f t="shared" si="22"/>
        <v>0</v>
      </c>
      <c r="AY64" s="138"/>
      <c r="AZ64" s="133">
        <f t="shared" si="23"/>
        <v>0</v>
      </c>
      <c r="BA64" s="137">
        <f t="shared" si="24"/>
        <v>0</v>
      </c>
    </row>
    <row r="65" spans="1:53" ht="15" customHeight="1" hidden="1">
      <c r="A65" s="139">
        <v>53</v>
      </c>
      <c r="B65" s="232"/>
      <c r="C65" s="141"/>
      <c r="D65" s="142"/>
      <c r="E65" s="143">
        <f>IF(COUNTBLANK(I65)&gt;0,0,VLOOKUP(I65,'Справочник ТК'!$D$3:$E$100,2,FALSE))</f>
        <v>0</v>
      </c>
      <c r="F65" s="77">
        <f t="shared" si="25"/>
        <v>0</v>
      </c>
      <c r="G65" s="145"/>
      <c r="H65" s="144"/>
      <c r="I65" s="145"/>
      <c r="J65" s="146"/>
      <c r="K65" s="142"/>
      <c r="L65" s="147"/>
      <c r="M65" s="148"/>
      <c r="N65" s="148"/>
      <c r="O65" s="148"/>
      <c r="P65" s="149">
        <f t="shared" si="26"/>
        <v>0</v>
      </c>
      <c r="Q65" s="150">
        <f t="shared" si="2"/>
        <v>0</v>
      </c>
      <c r="R65" s="150">
        <f t="shared" si="27"/>
        <v>0</v>
      </c>
      <c r="S65" s="150">
        <f t="shared" si="4"/>
        <v>0</v>
      </c>
      <c r="T65" s="150">
        <f t="shared" si="28"/>
        <v>0</v>
      </c>
      <c r="U65" s="150">
        <f t="shared" si="6"/>
        <v>0</v>
      </c>
      <c r="V65" s="150">
        <f t="shared" si="29"/>
        <v>0</v>
      </c>
      <c r="W65" s="151">
        <f t="shared" si="8"/>
        <v>0</v>
      </c>
      <c r="X65" s="147"/>
      <c r="Y65" s="142"/>
      <c r="Z65" s="152"/>
      <c r="AA65" s="153"/>
      <c r="AB65" s="154">
        <f t="shared" si="30"/>
        <v>0</v>
      </c>
      <c r="AC65" s="77">
        <f t="shared" si="31"/>
        <v>0</v>
      </c>
      <c r="AD65" s="155"/>
      <c r="AE65" s="156"/>
      <c r="AF65" s="157"/>
      <c r="AG65" s="158"/>
      <c r="AH65" s="227"/>
      <c r="AI65" s="96">
        <f t="shared" si="11"/>
        <v>0</v>
      </c>
      <c r="AJ65" s="97">
        <f t="shared" si="32"/>
        <v>0</v>
      </c>
      <c r="AK65" s="98">
        <f t="shared" si="13"/>
        <v>0</v>
      </c>
      <c r="AL65" s="160"/>
      <c r="AM65" s="161">
        <f t="shared" si="14"/>
        <v>0</v>
      </c>
      <c r="AN65" s="162"/>
      <c r="AO65" s="161">
        <f t="shared" si="15"/>
        <v>0</v>
      </c>
      <c r="AP65" s="162"/>
      <c r="AQ65" s="161">
        <f t="shared" si="16"/>
        <v>0</v>
      </c>
      <c r="AR65" s="161">
        <f t="shared" si="17"/>
        <v>0</v>
      </c>
      <c r="AS65" s="163"/>
      <c r="AT65" s="98">
        <f t="shared" si="18"/>
        <v>0</v>
      </c>
      <c r="AU65" s="96">
        <f t="shared" si="19"/>
        <v>0</v>
      </c>
      <c r="AV65" s="161">
        <f t="shared" si="20"/>
        <v>0</v>
      </c>
      <c r="AW65" s="161">
        <f t="shared" si="21"/>
        <v>0</v>
      </c>
      <c r="AX65" s="98">
        <f t="shared" si="22"/>
        <v>0</v>
      </c>
      <c r="AY65" s="165"/>
      <c r="AZ65" s="161">
        <f t="shared" si="23"/>
        <v>0</v>
      </c>
      <c r="BA65" s="98">
        <f t="shared" si="24"/>
        <v>0</v>
      </c>
    </row>
    <row r="66" spans="1:53" ht="15" customHeight="1" hidden="1">
      <c r="A66" s="167">
        <v>54</v>
      </c>
      <c r="B66" s="230"/>
      <c r="C66" s="115"/>
      <c r="D66" s="169"/>
      <c r="E66" s="110">
        <f>IF(COUNTBLANK(I66)&gt;0,0,VLOOKUP(I66,'Справочник ТК'!$D$3:$E$100,2,FALSE))</f>
        <v>0</v>
      </c>
      <c r="F66" s="123">
        <f t="shared" si="25"/>
        <v>0</v>
      </c>
      <c r="G66" s="171"/>
      <c r="H66" s="170"/>
      <c r="I66" s="171"/>
      <c r="J66" s="172"/>
      <c r="K66" s="169"/>
      <c r="L66" s="115"/>
      <c r="M66" s="116"/>
      <c r="N66" s="116"/>
      <c r="O66" s="116"/>
      <c r="P66" s="117">
        <f t="shared" si="26"/>
        <v>0</v>
      </c>
      <c r="Q66" s="118">
        <f t="shared" si="2"/>
        <v>0</v>
      </c>
      <c r="R66" s="118">
        <f t="shared" si="27"/>
        <v>0</v>
      </c>
      <c r="S66" s="118">
        <f t="shared" si="4"/>
        <v>0</v>
      </c>
      <c r="T66" s="118">
        <f t="shared" si="28"/>
        <v>0</v>
      </c>
      <c r="U66" s="118">
        <f t="shared" si="6"/>
        <v>0</v>
      </c>
      <c r="V66" s="118">
        <f t="shared" si="29"/>
        <v>0</v>
      </c>
      <c r="W66" s="119">
        <f t="shared" si="8"/>
        <v>0</v>
      </c>
      <c r="X66" s="115"/>
      <c r="Y66" s="169"/>
      <c r="Z66" s="173"/>
      <c r="AA66" s="174"/>
      <c r="AB66" s="122">
        <f t="shared" si="30"/>
        <v>0</v>
      </c>
      <c r="AC66" s="123">
        <f t="shared" si="31"/>
        <v>0</v>
      </c>
      <c r="AD66" s="124"/>
      <c r="AE66" s="175"/>
      <c r="AF66" s="176"/>
      <c r="AG66" s="177"/>
      <c r="AH66" s="231"/>
      <c r="AI66" s="129">
        <f t="shared" si="11"/>
        <v>0</v>
      </c>
      <c r="AJ66" s="130">
        <f t="shared" si="32"/>
        <v>0</v>
      </c>
      <c r="AK66" s="137">
        <f t="shared" si="13"/>
        <v>0</v>
      </c>
      <c r="AL66" s="132"/>
      <c r="AM66" s="133">
        <f t="shared" si="14"/>
        <v>0</v>
      </c>
      <c r="AN66" s="134"/>
      <c r="AO66" s="133">
        <f t="shared" si="15"/>
        <v>0</v>
      </c>
      <c r="AP66" s="134"/>
      <c r="AQ66" s="133">
        <f t="shared" si="16"/>
        <v>0</v>
      </c>
      <c r="AR66" s="133">
        <f t="shared" si="17"/>
        <v>0</v>
      </c>
      <c r="AS66" s="135"/>
      <c r="AT66" s="137">
        <f t="shared" si="18"/>
        <v>0</v>
      </c>
      <c r="AU66" s="129">
        <f t="shared" si="19"/>
        <v>0</v>
      </c>
      <c r="AV66" s="133">
        <f t="shared" si="20"/>
        <v>0</v>
      </c>
      <c r="AW66" s="133">
        <f t="shared" si="21"/>
        <v>0</v>
      </c>
      <c r="AX66" s="137">
        <f t="shared" si="22"/>
        <v>0</v>
      </c>
      <c r="AY66" s="138"/>
      <c r="AZ66" s="133">
        <f t="shared" si="23"/>
        <v>0</v>
      </c>
      <c r="BA66" s="137">
        <f t="shared" si="24"/>
        <v>0</v>
      </c>
    </row>
    <row r="67" spans="1:53" ht="15" customHeight="1" hidden="1">
      <c r="A67" s="139">
        <v>55</v>
      </c>
      <c r="B67" s="232"/>
      <c r="C67" s="141"/>
      <c r="D67" s="142"/>
      <c r="E67" s="143">
        <f>IF(COUNTBLANK(I67)&gt;0,0,VLOOKUP(I67,'Справочник ТК'!$D$3:$E$100,2,FALSE))</f>
        <v>0</v>
      </c>
      <c r="F67" s="77">
        <f t="shared" si="25"/>
        <v>0</v>
      </c>
      <c r="G67" s="145"/>
      <c r="H67" s="144"/>
      <c r="I67" s="145"/>
      <c r="J67" s="146"/>
      <c r="K67" s="142"/>
      <c r="L67" s="147"/>
      <c r="M67" s="148"/>
      <c r="N67" s="148"/>
      <c r="O67" s="148"/>
      <c r="P67" s="149">
        <f t="shared" si="26"/>
        <v>0</v>
      </c>
      <c r="Q67" s="150">
        <f t="shared" si="2"/>
        <v>0</v>
      </c>
      <c r="R67" s="150">
        <f t="shared" si="27"/>
        <v>0</v>
      </c>
      <c r="S67" s="150">
        <f t="shared" si="4"/>
        <v>0</v>
      </c>
      <c r="T67" s="150">
        <f t="shared" si="28"/>
        <v>0</v>
      </c>
      <c r="U67" s="150">
        <f t="shared" si="6"/>
        <v>0</v>
      </c>
      <c r="V67" s="150">
        <f t="shared" si="29"/>
        <v>0</v>
      </c>
      <c r="W67" s="151">
        <f t="shared" si="8"/>
        <v>0</v>
      </c>
      <c r="X67" s="147"/>
      <c r="Y67" s="142"/>
      <c r="Z67" s="152"/>
      <c r="AA67" s="153"/>
      <c r="AB67" s="154">
        <f t="shared" si="30"/>
        <v>0</v>
      </c>
      <c r="AC67" s="77">
        <f t="shared" si="31"/>
        <v>0</v>
      </c>
      <c r="AD67" s="155"/>
      <c r="AE67" s="156"/>
      <c r="AF67" s="157"/>
      <c r="AG67" s="158"/>
      <c r="AH67" s="227"/>
      <c r="AI67" s="96">
        <f t="shared" si="11"/>
        <v>0</v>
      </c>
      <c r="AJ67" s="97">
        <f t="shared" si="32"/>
        <v>0</v>
      </c>
      <c r="AK67" s="98">
        <f t="shared" si="13"/>
        <v>0</v>
      </c>
      <c r="AL67" s="160"/>
      <c r="AM67" s="161">
        <f t="shared" si="14"/>
        <v>0</v>
      </c>
      <c r="AN67" s="162"/>
      <c r="AO67" s="161">
        <f t="shared" si="15"/>
        <v>0</v>
      </c>
      <c r="AP67" s="162"/>
      <c r="AQ67" s="161">
        <f t="shared" si="16"/>
        <v>0</v>
      </c>
      <c r="AR67" s="161">
        <f t="shared" si="17"/>
        <v>0</v>
      </c>
      <c r="AS67" s="163"/>
      <c r="AT67" s="98">
        <f t="shared" si="18"/>
        <v>0</v>
      </c>
      <c r="AU67" s="96">
        <f t="shared" si="19"/>
        <v>0</v>
      </c>
      <c r="AV67" s="161">
        <f t="shared" si="20"/>
        <v>0</v>
      </c>
      <c r="AW67" s="161">
        <f t="shared" si="21"/>
        <v>0</v>
      </c>
      <c r="AX67" s="98">
        <f t="shared" si="22"/>
        <v>0</v>
      </c>
      <c r="AY67" s="165"/>
      <c r="AZ67" s="161">
        <f t="shared" si="23"/>
        <v>0</v>
      </c>
      <c r="BA67" s="98">
        <f t="shared" si="24"/>
        <v>0</v>
      </c>
    </row>
    <row r="68" spans="1:53" ht="15" customHeight="1" hidden="1">
      <c r="A68" s="167">
        <v>56</v>
      </c>
      <c r="B68" s="230"/>
      <c r="C68" s="115"/>
      <c r="D68" s="169"/>
      <c r="E68" s="110">
        <f>IF(COUNTBLANK(I68)&gt;0,0,VLOOKUP(I68,'Справочник ТК'!$D$3:$E$100,2,FALSE))</f>
        <v>0</v>
      </c>
      <c r="F68" s="123">
        <f t="shared" si="25"/>
        <v>0</v>
      </c>
      <c r="G68" s="171"/>
      <c r="H68" s="170"/>
      <c r="I68" s="171"/>
      <c r="J68" s="172"/>
      <c r="K68" s="169"/>
      <c r="L68" s="115"/>
      <c r="M68" s="116"/>
      <c r="N68" s="116"/>
      <c r="O68" s="116"/>
      <c r="P68" s="117">
        <f t="shared" si="26"/>
        <v>0</v>
      </c>
      <c r="Q68" s="118">
        <f t="shared" si="2"/>
        <v>0</v>
      </c>
      <c r="R68" s="118">
        <f t="shared" si="27"/>
        <v>0</v>
      </c>
      <c r="S68" s="118">
        <f t="shared" si="4"/>
        <v>0</v>
      </c>
      <c r="T68" s="118">
        <f t="shared" si="28"/>
        <v>0</v>
      </c>
      <c r="U68" s="118">
        <f t="shared" si="6"/>
        <v>0</v>
      </c>
      <c r="V68" s="118">
        <f t="shared" si="29"/>
        <v>0</v>
      </c>
      <c r="W68" s="119">
        <f t="shared" si="8"/>
        <v>0</v>
      </c>
      <c r="X68" s="115"/>
      <c r="Y68" s="169"/>
      <c r="Z68" s="173"/>
      <c r="AA68" s="174"/>
      <c r="AB68" s="122">
        <f t="shared" si="30"/>
        <v>0</v>
      </c>
      <c r="AC68" s="123">
        <f t="shared" si="31"/>
        <v>0</v>
      </c>
      <c r="AD68" s="124"/>
      <c r="AE68" s="175"/>
      <c r="AF68" s="176"/>
      <c r="AG68" s="177"/>
      <c r="AH68" s="231"/>
      <c r="AI68" s="129">
        <f t="shared" si="11"/>
        <v>0</v>
      </c>
      <c r="AJ68" s="130">
        <f t="shared" si="32"/>
        <v>0</v>
      </c>
      <c r="AK68" s="137">
        <f t="shared" si="13"/>
        <v>0</v>
      </c>
      <c r="AL68" s="132"/>
      <c r="AM68" s="133">
        <f t="shared" si="14"/>
        <v>0</v>
      </c>
      <c r="AN68" s="134"/>
      <c r="AO68" s="133">
        <f t="shared" si="15"/>
        <v>0</v>
      </c>
      <c r="AP68" s="134"/>
      <c r="AQ68" s="133">
        <f t="shared" si="16"/>
        <v>0</v>
      </c>
      <c r="AR68" s="133">
        <f t="shared" si="17"/>
        <v>0</v>
      </c>
      <c r="AS68" s="135"/>
      <c r="AT68" s="137">
        <f t="shared" si="18"/>
        <v>0</v>
      </c>
      <c r="AU68" s="129">
        <f t="shared" si="19"/>
        <v>0</v>
      </c>
      <c r="AV68" s="133">
        <f t="shared" si="20"/>
        <v>0</v>
      </c>
      <c r="AW68" s="133">
        <f t="shared" si="21"/>
        <v>0</v>
      </c>
      <c r="AX68" s="137">
        <f t="shared" si="22"/>
        <v>0</v>
      </c>
      <c r="AY68" s="138"/>
      <c r="AZ68" s="133">
        <f t="shared" si="23"/>
        <v>0</v>
      </c>
      <c r="BA68" s="137">
        <f t="shared" si="24"/>
        <v>0</v>
      </c>
    </row>
    <row r="69" spans="1:53" ht="15" customHeight="1" hidden="1">
      <c r="A69" s="139">
        <v>57</v>
      </c>
      <c r="B69" s="232"/>
      <c r="C69" s="141"/>
      <c r="D69" s="142"/>
      <c r="E69" s="143">
        <f>IF(COUNTBLANK(I69)&gt;0,0,VLOOKUP(I69,'Справочник ТК'!$D$3:$E$100,2,FALSE))</f>
        <v>0</v>
      </c>
      <c r="F69" s="77">
        <f t="shared" si="25"/>
        <v>0</v>
      </c>
      <c r="G69" s="145"/>
      <c r="H69" s="144"/>
      <c r="I69" s="145"/>
      <c r="J69" s="146"/>
      <c r="K69" s="142"/>
      <c r="L69" s="147"/>
      <c r="M69" s="148"/>
      <c r="N69" s="148"/>
      <c r="O69" s="148"/>
      <c r="P69" s="149">
        <f t="shared" si="26"/>
        <v>0</v>
      </c>
      <c r="Q69" s="150">
        <f t="shared" si="2"/>
        <v>0</v>
      </c>
      <c r="R69" s="150">
        <f t="shared" si="27"/>
        <v>0</v>
      </c>
      <c r="S69" s="150">
        <f t="shared" si="4"/>
        <v>0</v>
      </c>
      <c r="T69" s="150">
        <f t="shared" si="28"/>
        <v>0</v>
      </c>
      <c r="U69" s="150">
        <f t="shared" si="6"/>
        <v>0</v>
      </c>
      <c r="V69" s="150">
        <f t="shared" si="29"/>
        <v>0</v>
      </c>
      <c r="W69" s="151">
        <f t="shared" si="8"/>
        <v>0</v>
      </c>
      <c r="X69" s="147"/>
      <c r="Y69" s="142"/>
      <c r="Z69" s="152"/>
      <c r="AA69" s="153"/>
      <c r="AB69" s="154">
        <f t="shared" si="30"/>
        <v>0</v>
      </c>
      <c r="AC69" s="77">
        <f t="shared" si="31"/>
        <v>0</v>
      </c>
      <c r="AD69" s="155"/>
      <c r="AE69" s="156"/>
      <c r="AF69" s="157"/>
      <c r="AG69" s="158"/>
      <c r="AH69" s="227"/>
      <c r="AI69" s="96">
        <f t="shared" si="11"/>
        <v>0</v>
      </c>
      <c r="AJ69" s="97">
        <f t="shared" si="32"/>
        <v>0</v>
      </c>
      <c r="AK69" s="98">
        <f t="shared" si="13"/>
        <v>0</v>
      </c>
      <c r="AL69" s="160"/>
      <c r="AM69" s="161">
        <f t="shared" si="14"/>
        <v>0</v>
      </c>
      <c r="AN69" s="162"/>
      <c r="AO69" s="161">
        <f t="shared" si="15"/>
        <v>0</v>
      </c>
      <c r="AP69" s="162"/>
      <c r="AQ69" s="161">
        <f t="shared" si="16"/>
        <v>0</v>
      </c>
      <c r="AR69" s="161">
        <f t="shared" si="17"/>
        <v>0</v>
      </c>
      <c r="AS69" s="163"/>
      <c r="AT69" s="98">
        <f t="shared" si="18"/>
        <v>0</v>
      </c>
      <c r="AU69" s="96">
        <f t="shared" si="19"/>
        <v>0</v>
      </c>
      <c r="AV69" s="161">
        <f t="shared" si="20"/>
        <v>0</v>
      </c>
      <c r="AW69" s="161">
        <f t="shared" si="21"/>
        <v>0</v>
      </c>
      <c r="AX69" s="98">
        <f t="shared" si="22"/>
        <v>0</v>
      </c>
      <c r="AY69" s="165"/>
      <c r="AZ69" s="161">
        <f t="shared" si="23"/>
        <v>0</v>
      </c>
      <c r="BA69" s="98">
        <f t="shared" si="24"/>
        <v>0</v>
      </c>
    </row>
    <row r="70" spans="1:53" ht="15" customHeight="1" hidden="1">
      <c r="A70" s="167">
        <v>58</v>
      </c>
      <c r="B70" s="230"/>
      <c r="C70" s="115"/>
      <c r="D70" s="169"/>
      <c r="E70" s="110">
        <f>IF(COUNTBLANK(I70)&gt;0,0,VLOOKUP(I70,'Справочник ТК'!$D$3:$E$100,2,FALSE))</f>
        <v>0</v>
      </c>
      <c r="F70" s="123">
        <f t="shared" si="25"/>
        <v>0</v>
      </c>
      <c r="G70" s="171"/>
      <c r="H70" s="170"/>
      <c r="I70" s="171"/>
      <c r="J70" s="172"/>
      <c r="K70" s="169"/>
      <c r="L70" s="115"/>
      <c r="M70" s="116"/>
      <c r="N70" s="116"/>
      <c r="O70" s="116"/>
      <c r="P70" s="117">
        <f t="shared" si="26"/>
        <v>0</v>
      </c>
      <c r="Q70" s="118">
        <f t="shared" si="2"/>
        <v>0</v>
      </c>
      <c r="R70" s="118">
        <f t="shared" si="27"/>
        <v>0</v>
      </c>
      <c r="S70" s="118">
        <f t="shared" si="4"/>
        <v>0</v>
      </c>
      <c r="T70" s="118">
        <f t="shared" si="28"/>
        <v>0</v>
      </c>
      <c r="U70" s="118">
        <f t="shared" si="6"/>
        <v>0</v>
      </c>
      <c r="V70" s="118">
        <f t="shared" si="29"/>
        <v>0</v>
      </c>
      <c r="W70" s="119">
        <f t="shared" si="8"/>
        <v>0</v>
      </c>
      <c r="X70" s="115"/>
      <c r="Y70" s="169"/>
      <c r="Z70" s="173"/>
      <c r="AA70" s="174"/>
      <c r="AB70" s="122">
        <f t="shared" si="30"/>
        <v>0</v>
      </c>
      <c r="AC70" s="123">
        <f t="shared" si="31"/>
        <v>0</v>
      </c>
      <c r="AD70" s="124"/>
      <c r="AE70" s="175"/>
      <c r="AF70" s="176"/>
      <c r="AG70" s="177"/>
      <c r="AH70" s="231"/>
      <c r="AI70" s="129">
        <f t="shared" si="11"/>
        <v>0</v>
      </c>
      <c r="AJ70" s="130">
        <f t="shared" si="32"/>
        <v>0</v>
      </c>
      <c r="AK70" s="137">
        <f t="shared" si="13"/>
        <v>0</v>
      </c>
      <c r="AL70" s="132"/>
      <c r="AM70" s="133">
        <f t="shared" si="14"/>
        <v>0</v>
      </c>
      <c r="AN70" s="134"/>
      <c r="AO70" s="133">
        <f t="shared" si="15"/>
        <v>0</v>
      </c>
      <c r="AP70" s="134"/>
      <c r="AQ70" s="133">
        <f t="shared" si="16"/>
        <v>0</v>
      </c>
      <c r="AR70" s="133">
        <f t="shared" si="17"/>
        <v>0</v>
      </c>
      <c r="AS70" s="135"/>
      <c r="AT70" s="137">
        <f t="shared" si="18"/>
        <v>0</v>
      </c>
      <c r="AU70" s="129">
        <f t="shared" si="19"/>
        <v>0</v>
      </c>
      <c r="AV70" s="133">
        <f t="shared" si="20"/>
        <v>0</v>
      </c>
      <c r="AW70" s="133">
        <f t="shared" si="21"/>
        <v>0</v>
      </c>
      <c r="AX70" s="137">
        <f t="shared" si="22"/>
        <v>0</v>
      </c>
      <c r="AY70" s="138"/>
      <c r="AZ70" s="133">
        <f t="shared" si="23"/>
        <v>0</v>
      </c>
      <c r="BA70" s="137">
        <f t="shared" si="24"/>
        <v>0</v>
      </c>
    </row>
    <row r="71" spans="1:53" ht="15" customHeight="1" hidden="1">
      <c r="A71" s="139">
        <v>59</v>
      </c>
      <c r="B71" s="232"/>
      <c r="C71" s="141"/>
      <c r="D71" s="142"/>
      <c r="E71" s="143">
        <f>IF(COUNTBLANK(I71)&gt;0,0,VLOOKUP(I71,'Справочник ТК'!$D$3:$E$100,2,FALSE))</f>
        <v>0</v>
      </c>
      <c r="F71" s="77">
        <f t="shared" si="25"/>
        <v>0</v>
      </c>
      <c r="G71" s="145"/>
      <c r="H71" s="144"/>
      <c r="I71" s="145"/>
      <c r="J71" s="146"/>
      <c r="K71" s="142"/>
      <c r="L71" s="147"/>
      <c r="M71" s="148"/>
      <c r="N71" s="148"/>
      <c r="O71" s="148"/>
      <c r="P71" s="149">
        <f t="shared" si="26"/>
        <v>0</v>
      </c>
      <c r="Q71" s="150">
        <f t="shared" si="2"/>
        <v>0</v>
      </c>
      <c r="R71" s="150">
        <f t="shared" si="27"/>
        <v>0</v>
      </c>
      <c r="S71" s="150">
        <f t="shared" si="4"/>
        <v>0</v>
      </c>
      <c r="T71" s="150">
        <f t="shared" si="28"/>
        <v>0</v>
      </c>
      <c r="U71" s="150">
        <f t="shared" si="6"/>
        <v>0</v>
      </c>
      <c r="V71" s="150">
        <f t="shared" si="29"/>
        <v>0</v>
      </c>
      <c r="W71" s="151">
        <f t="shared" si="8"/>
        <v>0</v>
      </c>
      <c r="X71" s="147"/>
      <c r="Y71" s="142"/>
      <c r="Z71" s="152"/>
      <c r="AA71" s="153"/>
      <c r="AB71" s="154">
        <f t="shared" si="30"/>
        <v>0</v>
      </c>
      <c r="AC71" s="77">
        <f t="shared" si="31"/>
        <v>0</v>
      </c>
      <c r="AD71" s="155"/>
      <c r="AE71" s="156"/>
      <c r="AF71" s="157"/>
      <c r="AG71" s="158"/>
      <c r="AH71" s="227"/>
      <c r="AI71" s="96">
        <f t="shared" si="11"/>
        <v>0</v>
      </c>
      <c r="AJ71" s="97">
        <f t="shared" si="32"/>
        <v>0</v>
      </c>
      <c r="AK71" s="98">
        <f t="shared" si="13"/>
        <v>0</v>
      </c>
      <c r="AL71" s="160"/>
      <c r="AM71" s="161">
        <f t="shared" si="14"/>
        <v>0</v>
      </c>
      <c r="AN71" s="162"/>
      <c r="AO71" s="161">
        <f t="shared" si="15"/>
        <v>0</v>
      </c>
      <c r="AP71" s="162"/>
      <c r="AQ71" s="161">
        <f t="shared" si="16"/>
        <v>0</v>
      </c>
      <c r="AR71" s="161">
        <f t="shared" si="17"/>
        <v>0</v>
      </c>
      <c r="AS71" s="163"/>
      <c r="AT71" s="98">
        <f t="shared" si="18"/>
        <v>0</v>
      </c>
      <c r="AU71" s="96">
        <f t="shared" si="19"/>
        <v>0</v>
      </c>
      <c r="AV71" s="161">
        <f t="shared" si="20"/>
        <v>0</v>
      </c>
      <c r="AW71" s="161">
        <f t="shared" si="21"/>
        <v>0</v>
      </c>
      <c r="AX71" s="98">
        <f t="shared" si="22"/>
        <v>0</v>
      </c>
      <c r="AY71" s="165"/>
      <c r="AZ71" s="161">
        <f t="shared" si="23"/>
        <v>0</v>
      </c>
      <c r="BA71" s="98">
        <f t="shared" si="24"/>
        <v>0</v>
      </c>
    </row>
    <row r="72" spans="1:53" ht="15" customHeight="1" hidden="1">
      <c r="A72" s="167">
        <v>60</v>
      </c>
      <c r="B72" s="230"/>
      <c r="C72" s="115"/>
      <c r="D72" s="169"/>
      <c r="E72" s="110">
        <f>IF(COUNTBLANK(I72)&gt;0,0,VLOOKUP(I72,'Справочник ТК'!$D$3:$E$100,2,FALSE))</f>
        <v>0</v>
      </c>
      <c r="F72" s="123">
        <f t="shared" si="25"/>
        <v>0</v>
      </c>
      <c r="G72" s="171"/>
      <c r="H72" s="170"/>
      <c r="I72" s="171"/>
      <c r="J72" s="172"/>
      <c r="K72" s="169"/>
      <c r="L72" s="115"/>
      <c r="M72" s="116"/>
      <c r="N72" s="116"/>
      <c r="O72" s="116"/>
      <c r="P72" s="117">
        <f t="shared" si="26"/>
        <v>0</v>
      </c>
      <c r="Q72" s="118">
        <f t="shared" si="2"/>
        <v>0</v>
      </c>
      <c r="R72" s="118">
        <f t="shared" si="27"/>
        <v>0</v>
      </c>
      <c r="S72" s="118">
        <f t="shared" si="4"/>
        <v>0</v>
      </c>
      <c r="T72" s="118">
        <f t="shared" si="28"/>
        <v>0</v>
      </c>
      <c r="U72" s="118">
        <f t="shared" si="6"/>
        <v>0</v>
      </c>
      <c r="V72" s="118">
        <f t="shared" si="29"/>
        <v>0</v>
      </c>
      <c r="W72" s="119">
        <f t="shared" si="8"/>
        <v>0</v>
      </c>
      <c r="X72" s="115"/>
      <c r="Y72" s="169"/>
      <c r="Z72" s="173"/>
      <c r="AA72" s="174"/>
      <c r="AB72" s="122">
        <f t="shared" si="30"/>
        <v>0</v>
      </c>
      <c r="AC72" s="123">
        <f t="shared" si="31"/>
        <v>0</v>
      </c>
      <c r="AD72" s="124"/>
      <c r="AE72" s="175"/>
      <c r="AF72" s="176"/>
      <c r="AG72" s="177"/>
      <c r="AH72" s="231"/>
      <c r="AI72" s="129">
        <f t="shared" si="11"/>
        <v>0</v>
      </c>
      <c r="AJ72" s="130">
        <f t="shared" si="32"/>
        <v>0</v>
      </c>
      <c r="AK72" s="137">
        <f t="shared" si="13"/>
        <v>0</v>
      </c>
      <c r="AL72" s="132"/>
      <c r="AM72" s="133">
        <f t="shared" si="14"/>
        <v>0</v>
      </c>
      <c r="AN72" s="134"/>
      <c r="AO72" s="133">
        <f t="shared" si="15"/>
        <v>0</v>
      </c>
      <c r="AP72" s="134"/>
      <c r="AQ72" s="133">
        <f t="shared" si="16"/>
        <v>0</v>
      </c>
      <c r="AR72" s="133">
        <f t="shared" si="17"/>
        <v>0</v>
      </c>
      <c r="AS72" s="135"/>
      <c r="AT72" s="137">
        <f t="shared" si="18"/>
        <v>0</v>
      </c>
      <c r="AU72" s="129">
        <f t="shared" si="19"/>
        <v>0</v>
      </c>
      <c r="AV72" s="133">
        <f t="shared" si="20"/>
        <v>0</v>
      </c>
      <c r="AW72" s="133">
        <f t="shared" si="21"/>
        <v>0</v>
      </c>
      <c r="AX72" s="137">
        <f t="shared" si="22"/>
        <v>0</v>
      </c>
      <c r="AY72" s="138"/>
      <c r="AZ72" s="133">
        <f t="shared" si="23"/>
        <v>0</v>
      </c>
      <c r="BA72" s="137">
        <f t="shared" si="24"/>
        <v>0</v>
      </c>
    </row>
    <row r="73" spans="1:53" ht="15" customHeight="1" hidden="1">
      <c r="A73" s="139">
        <v>61</v>
      </c>
      <c r="B73" s="232"/>
      <c r="C73" s="141"/>
      <c r="D73" s="142"/>
      <c r="E73" s="143">
        <f>IF(COUNTBLANK(I73)&gt;0,0,VLOOKUP(I73,'Справочник ТК'!$D$3:$E$100,2,FALSE))</f>
        <v>0</v>
      </c>
      <c r="F73" s="77">
        <f t="shared" si="25"/>
        <v>0</v>
      </c>
      <c r="G73" s="145"/>
      <c r="H73" s="144"/>
      <c r="I73" s="145"/>
      <c r="J73" s="146"/>
      <c r="K73" s="142"/>
      <c r="L73" s="147"/>
      <c r="M73" s="148"/>
      <c r="N73" s="148"/>
      <c r="O73" s="148"/>
      <c r="P73" s="149">
        <f t="shared" si="26"/>
        <v>0</v>
      </c>
      <c r="Q73" s="150">
        <f t="shared" si="2"/>
        <v>0</v>
      </c>
      <c r="R73" s="150">
        <f t="shared" si="27"/>
        <v>0</v>
      </c>
      <c r="S73" s="150">
        <f t="shared" si="4"/>
        <v>0</v>
      </c>
      <c r="T73" s="150">
        <f t="shared" si="28"/>
        <v>0</v>
      </c>
      <c r="U73" s="150">
        <f t="shared" si="6"/>
        <v>0</v>
      </c>
      <c r="V73" s="150">
        <f t="shared" si="29"/>
        <v>0</v>
      </c>
      <c r="W73" s="151">
        <f t="shared" si="8"/>
        <v>0</v>
      </c>
      <c r="X73" s="147"/>
      <c r="Y73" s="142"/>
      <c r="Z73" s="152"/>
      <c r="AA73" s="153"/>
      <c r="AB73" s="154">
        <f t="shared" si="30"/>
        <v>0</v>
      </c>
      <c r="AC73" s="77">
        <f t="shared" si="31"/>
        <v>0</v>
      </c>
      <c r="AD73" s="155"/>
      <c r="AE73" s="156"/>
      <c r="AF73" s="157"/>
      <c r="AG73" s="158"/>
      <c r="AH73" s="227"/>
      <c r="AI73" s="96">
        <f t="shared" si="11"/>
        <v>0</v>
      </c>
      <c r="AJ73" s="97">
        <f t="shared" si="32"/>
        <v>0</v>
      </c>
      <c r="AK73" s="98">
        <f t="shared" si="13"/>
        <v>0</v>
      </c>
      <c r="AL73" s="160"/>
      <c r="AM73" s="161">
        <f t="shared" si="14"/>
        <v>0</v>
      </c>
      <c r="AN73" s="162"/>
      <c r="AO73" s="161">
        <f t="shared" si="15"/>
        <v>0</v>
      </c>
      <c r="AP73" s="162"/>
      <c r="AQ73" s="161">
        <f t="shared" si="16"/>
        <v>0</v>
      </c>
      <c r="AR73" s="161">
        <f t="shared" si="17"/>
        <v>0</v>
      </c>
      <c r="AS73" s="163"/>
      <c r="AT73" s="98">
        <f t="shared" si="18"/>
        <v>0</v>
      </c>
      <c r="AU73" s="96">
        <f t="shared" si="19"/>
        <v>0</v>
      </c>
      <c r="AV73" s="161">
        <f t="shared" si="20"/>
        <v>0</v>
      </c>
      <c r="AW73" s="161">
        <f t="shared" si="21"/>
        <v>0</v>
      </c>
      <c r="AX73" s="98">
        <f t="shared" si="22"/>
        <v>0</v>
      </c>
      <c r="AY73" s="165"/>
      <c r="AZ73" s="161">
        <f t="shared" si="23"/>
        <v>0</v>
      </c>
      <c r="BA73" s="98">
        <f t="shared" si="24"/>
        <v>0</v>
      </c>
    </row>
    <row r="74" spans="1:53" ht="15" customHeight="1" hidden="1">
      <c r="A74" s="167">
        <v>62</v>
      </c>
      <c r="B74" s="230"/>
      <c r="C74" s="115"/>
      <c r="D74" s="169"/>
      <c r="E74" s="110">
        <f>IF(COUNTBLANK(I74)&gt;0,0,VLOOKUP(I74,'Справочник ТК'!$D$3:$E$100,2,FALSE))</f>
        <v>0</v>
      </c>
      <c r="F74" s="123">
        <f t="shared" si="25"/>
        <v>0</v>
      </c>
      <c r="G74" s="171"/>
      <c r="H74" s="170"/>
      <c r="I74" s="171"/>
      <c r="J74" s="172"/>
      <c r="K74" s="169"/>
      <c r="L74" s="115"/>
      <c r="M74" s="116"/>
      <c r="N74" s="116"/>
      <c r="O74" s="116"/>
      <c r="P74" s="117">
        <f t="shared" si="26"/>
        <v>0</v>
      </c>
      <c r="Q74" s="118">
        <f t="shared" si="2"/>
        <v>0</v>
      </c>
      <c r="R74" s="118">
        <f t="shared" si="27"/>
        <v>0</v>
      </c>
      <c r="S74" s="118">
        <f t="shared" si="4"/>
        <v>0</v>
      </c>
      <c r="T74" s="118">
        <f t="shared" si="28"/>
        <v>0</v>
      </c>
      <c r="U74" s="118">
        <f t="shared" si="6"/>
        <v>0</v>
      </c>
      <c r="V74" s="118">
        <f t="shared" si="29"/>
        <v>0</v>
      </c>
      <c r="W74" s="119">
        <f t="shared" si="8"/>
        <v>0</v>
      </c>
      <c r="X74" s="115"/>
      <c r="Y74" s="169"/>
      <c r="Z74" s="173"/>
      <c r="AA74" s="174"/>
      <c r="AB74" s="122">
        <f t="shared" si="30"/>
        <v>0</v>
      </c>
      <c r="AC74" s="123">
        <f t="shared" si="31"/>
        <v>0</v>
      </c>
      <c r="AD74" s="124"/>
      <c r="AE74" s="175"/>
      <c r="AF74" s="176"/>
      <c r="AG74" s="177"/>
      <c r="AH74" s="231"/>
      <c r="AI74" s="129">
        <f t="shared" si="11"/>
        <v>0</v>
      </c>
      <c r="AJ74" s="130">
        <f t="shared" si="32"/>
        <v>0</v>
      </c>
      <c r="AK74" s="137">
        <f t="shared" si="13"/>
        <v>0</v>
      </c>
      <c r="AL74" s="132"/>
      <c r="AM74" s="133">
        <f t="shared" si="14"/>
        <v>0</v>
      </c>
      <c r="AN74" s="134"/>
      <c r="AO74" s="133">
        <f t="shared" si="15"/>
        <v>0</v>
      </c>
      <c r="AP74" s="134"/>
      <c r="AQ74" s="133">
        <f t="shared" si="16"/>
        <v>0</v>
      </c>
      <c r="AR74" s="133">
        <f t="shared" si="17"/>
        <v>0</v>
      </c>
      <c r="AS74" s="135"/>
      <c r="AT74" s="137">
        <f t="shared" si="18"/>
        <v>0</v>
      </c>
      <c r="AU74" s="129">
        <f t="shared" si="19"/>
        <v>0</v>
      </c>
      <c r="AV74" s="133">
        <f t="shared" si="20"/>
        <v>0</v>
      </c>
      <c r="AW74" s="133">
        <f t="shared" si="21"/>
        <v>0</v>
      </c>
      <c r="AX74" s="137">
        <f t="shared" si="22"/>
        <v>0</v>
      </c>
      <c r="AY74" s="138"/>
      <c r="AZ74" s="133">
        <f t="shared" si="23"/>
        <v>0</v>
      </c>
      <c r="BA74" s="137">
        <f t="shared" si="24"/>
        <v>0</v>
      </c>
    </row>
    <row r="75" spans="1:53" ht="15" customHeight="1" hidden="1">
      <c r="A75" s="139">
        <v>63</v>
      </c>
      <c r="B75" s="232"/>
      <c r="C75" s="141"/>
      <c r="D75" s="142"/>
      <c r="E75" s="143">
        <f>IF(COUNTBLANK(I75)&gt;0,0,VLOOKUP(I75,'Справочник ТК'!$D$3:$E$100,2,FALSE))</f>
        <v>0</v>
      </c>
      <c r="F75" s="77">
        <f t="shared" si="25"/>
        <v>0</v>
      </c>
      <c r="G75" s="145"/>
      <c r="H75" s="144"/>
      <c r="I75" s="145"/>
      <c r="J75" s="146"/>
      <c r="K75" s="142"/>
      <c r="L75" s="147"/>
      <c r="M75" s="148"/>
      <c r="N75" s="148"/>
      <c r="O75" s="148"/>
      <c r="P75" s="149">
        <f t="shared" si="26"/>
        <v>0</v>
      </c>
      <c r="Q75" s="150">
        <f t="shared" si="2"/>
        <v>0</v>
      </c>
      <c r="R75" s="150">
        <f t="shared" si="27"/>
        <v>0</v>
      </c>
      <c r="S75" s="150">
        <f t="shared" si="4"/>
        <v>0</v>
      </c>
      <c r="T75" s="150">
        <f t="shared" si="28"/>
        <v>0</v>
      </c>
      <c r="U75" s="150">
        <f t="shared" si="6"/>
        <v>0</v>
      </c>
      <c r="V75" s="150">
        <f t="shared" si="29"/>
        <v>0</v>
      </c>
      <c r="W75" s="151">
        <f t="shared" si="8"/>
        <v>0</v>
      </c>
      <c r="X75" s="147"/>
      <c r="Y75" s="142"/>
      <c r="Z75" s="152"/>
      <c r="AA75" s="153"/>
      <c r="AB75" s="154">
        <f t="shared" si="30"/>
        <v>0</v>
      </c>
      <c r="AC75" s="77">
        <f t="shared" si="31"/>
        <v>0</v>
      </c>
      <c r="AD75" s="155"/>
      <c r="AE75" s="156"/>
      <c r="AF75" s="157"/>
      <c r="AG75" s="158"/>
      <c r="AH75" s="227"/>
      <c r="AI75" s="96">
        <f t="shared" si="11"/>
        <v>0</v>
      </c>
      <c r="AJ75" s="97">
        <f t="shared" si="32"/>
        <v>0</v>
      </c>
      <c r="AK75" s="98">
        <f t="shared" si="13"/>
        <v>0</v>
      </c>
      <c r="AL75" s="160"/>
      <c r="AM75" s="161">
        <f t="shared" si="14"/>
        <v>0</v>
      </c>
      <c r="AN75" s="162"/>
      <c r="AO75" s="161">
        <f t="shared" si="15"/>
        <v>0</v>
      </c>
      <c r="AP75" s="162"/>
      <c r="AQ75" s="161">
        <f t="shared" si="16"/>
        <v>0</v>
      </c>
      <c r="AR75" s="161">
        <f t="shared" si="17"/>
        <v>0</v>
      </c>
      <c r="AS75" s="163"/>
      <c r="AT75" s="98">
        <f t="shared" si="18"/>
        <v>0</v>
      </c>
      <c r="AU75" s="96">
        <f t="shared" si="19"/>
        <v>0</v>
      </c>
      <c r="AV75" s="161">
        <f t="shared" si="20"/>
        <v>0</v>
      </c>
      <c r="AW75" s="161">
        <f t="shared" si="21"/>
        <v>0</v>
      </c>
      <c r="AX75" s="98">
        <f t="shared" si="22"/>
        <v>0</v>
      </c>
      <c r="AY75" s="165"/>
      <c r="AZ75" s="161">
        <f t="shared" si="23"/>
        <v>0</v>
      </c>
      <c r="BA75" s="98">
        <f t="shared" si="24"/>
        <v>0</v>
      </c>
    </row>
    <row r="76" spans="1:53" ht="15" customHeight="1" hidden="1">
      <c r="A76" s="167">
        <v>64</v>
      </c>
      <c r="B76" s="230"/>
      <c r="C76" s="115"/>
      <c r="D76" s="169"/>
      <c r="E76" s="110">
        <f>IF(COUNTBLANK(I76)&gt;0,0,VLOOKUP(I76,'Справочник ТК'!$D$3:$E$100,2,FALSE))</f>
        <v>0</v>
      </c>
      <c r="F76" s="123">
        <f t="shared" si="25"/>
        <v>0</v>
      </c>
      <c r="G76" s="171"/>
      <c r="H76" s="170"/>
      <c r="I76" s="171"/>
      <c r="J76" s="172"/>
      <c r="K76" s="169"/>
      <c r="L76" s="115"/>
      <c r="M76" s="116"/>
      <c r="N76" s="116"/>
      <c r="O76" s="116"/>
      <c r="P76" s="117">
        <f t="shared" si="26"/>
        <v>0</v>
      </c>
      <c r="Q76" s="118">
        <f t="shared" si="2"/>
        <v>0</v>
      </c>
      <c r="R76" s="118">
        <f t="shared" si="27"/>
        <v>0</v>
      </c>
      <c r="S76" s="118">
        <f t="shared" si="4"/>
        <v>0</v>
      </c>
      <c r="T76" s="118">
        <f t="shared" si="28"/>
        <v>0</v>
      </c>
      <c r="U76" s="118">
        <f t="shared" si="6"/>
        <v>0</v>
      </c>
      <c r="V76" s="118">
        <f t="shared" si="29"/>
        <v>0</v>
      </c>
      <c r="W76" s="119">
        <f t="shared" si="8"/>
        <v>0</v>
      </c>
      <c r="X76" s="115"/>
      <c r="Y76" s="169"/>
      <c r="Z76" s="173"/>
      <c r="AA76" s="174"/>
      <c r="AB76" s="122">
        <f t="shared" si="30"/>
        <v>0</v>
      </c>
      <c r="AC76" s="123">
        <f t="shared" si="31"/>
        <v>0</v>
      </c>
      <c r="AD76" s="124"/>
      <c r="AE76" s="175"/>
      <c r="AF76" s="176"/>
      <c r="AG76" s="177"/>
      <c r="AH76" s="231"/>
      <c r="AI76" s="129">
        <f t="shared" si="11"/>
        <v>0</v>
      </c>
      <c r="AJ76" s="130">
        <f t="shared" si="32"/>
        <v>0</v>
      </c>
      <c r="AK76" s="137">
        <f t="shared" si="13"/>
        <v>0</v>
      </c>
      <c r="AL76" s="132"/>
      <c r="AM76" s="133">
        <f t="shared" si="14"/>
        <v>0</v>
      </c>
      <c r="AN76" s="134"/>
      <c r="AO76" s="133">
        <f t="shared" si="15"/>
        <v>0</v>
      </c>
      <c r="AP76" s="134"/>
      <c r="AQ76" s="133">
        <f t="shared" si="16"/>
        <v>0</v>
      </c>
      <c r="AR76" s="133">
        <f t="shared" si="17"/>
        <v>0</v>
      </c>
      <c r="AS76" s="135"/>
      <c r="AT76" s="137">
        <f t="shared" si="18"/>
        <v>0</v>
      </c>
      <c r="AU76" s="129">
        <f t="shared" si="19"/>
        <v>0</v>
      </c>
      <c r="AV76" s="133">
        <f t="shared" si="20"/>
        <v>0</v>
      </c>
      <c r="AW76" s="133">
        <f t="shared" si="21"/>
        <v>0</v>
      </c>
      <c r="AX76" s="137">
        <f t="shared" si="22"/>
        <v>0</v>
      </c>
      <c r="AY76" s="138"/>
      <c r="AZ76" s="133">
        <f t="shared" si="23"/>
        <v>0</v>
      </c>
      <c r="BA76" s="137">
        <f t="shared" si="24"/>
        <v>0</v>
      </c>
    </row>
    <row r="77" spans="1:53" ht="15" customHeight="1" hidden="1">
      <c r="A77" s="139">
        <v>65</v>
      </c>
      <c r="B77" s="232"/>
      <c r="C77" s="141"/>
      <c r="D77" s="142"/>
      <c r="E77" s="143">
        <f>IF(COUNTBLANK(I77)&gt;0,0,VLOOKUP(I77,'Справочник ТК'!$D$3:$E$100,2,FALSE))</f>
        <v>0</v>
      </c>
      <c r="F77" s="77">
        <f>IF(E77&gt;0,ROUND(AC77*E77,1),0)</f>
        <v>0</v>
      </c>
      <c r="G77" s="145"/>
      <c r="H77" s="144"/>
      <c r="I77" s="145"/>
      <c r="J77" s="146"/>
      <c r="K77" s="142"/>
      <c r="L77" s="147"/>
      <c r="M77" s="148"/>
      <c r="N77" s="148"/>
      <c r="O77" s="148"/>
      <c r="P77" s="149">
        <f aca="true" t="shared" si="33" ref="P77:P82">L77*D77</f>
        <v>0</v>
      </c>
      <c r="Q77" s="150">
        <f t="shared" si="2"/>
        <v>0</v>
      </c>
      <c r="R77" s="150">
        <f aca="true" t="shared" si="34" ref="R77:R82">IF(Z77,M77*$C$3*2/100*D77/Z77,0)</f>
        <v>0</v>
      </c>
      <c r="S77" s="150">
        <f t="shared" si="4"/>
        <v>0</v>
      </c>
      <c r="T77" s="150">
        <f aca="true" t="shared" si="35" ref="T77:T82">IF(Z77,N77*$C$3*2/100*D77/Z77,0)</f>
        <v>0</v>
      </c>
      <c r="U77" s="150">
        <f t="shared" si="6"/>
        <v>0</v>
      </c>
      <c r="V77" s="150">
        <f aca="true" t="shared" si="36" ref="V77:V82">IF(Z77,O77*$C$3*2/100*D77/Z77,0)</f>
        <v>0</v>
      </c>
      <c r="W77" s="151">
        <f t="shared" si="8"/>
        <v>0</v>
      </c>
      <c r="X77" s="147"/>
      <c r="Y77" s="142"/>
      <c r="Z77" s="152"/>
      <c r="AA77" s="153"/>
      <c r="AB77" s="154">
        <f aca="true" t="shared" si="37" ref="AB77:AB82">IF(Z77&gt;0,+ROUND(D77/Z77,2),0)</f>
        <v>0</v>
      </c>
      <c r="AC77" s="77">
        <f aca="true" t="shared" si="38" ref="AC77:AC82">IF(AA77&gt;0,+ROUND(D77/AA77,2),0)</f>
        <v>0</v>
      </c>
      <c r="AD77" s="155"/>
      <c r="AE77" s="156"/>
      <c r="AF77" s="157"/>
      <c r="AG77" s="158"/>
      <c r="AH77" s="227"/>
      <c r="AI77" s="96">
        <f t="shared" si="11"/>
        <v>0</v>
      </c>
      <c r="AJ77" s="97">
        <f aca="true" t="shared" si="39" ref="AJ77:AJ82">AG77*$C$3*AB77*D77</f>
        <v>0</v>
      </c>
      <c r="AK77" s="98">
        <f t="shared" si="13"/>
        <v>0</v>
      </c>
      <c r="AL77" s="160"/>
      <c r="AM77" s="161">
        <f t="shared" si="14"/>
        <v>0</v>
      </c>
      <c r="AN77" s="162"/>
      <c r="AO77" s="161">
        <f t="shared" si="15"/>
        <v>0</v>
      </c>
      <c r="AP77" s="162"/>
      <c r="AQ77" s="161">
        <f t="shared" si="16"/>
        <v>0</v>
      </c>
      <c r="AR77" s="161">
        <f t="shared" si="17"/>
        <v>0</v>
      </c>
      <c r="AS77" s="163"/>
      <c r="AT77" s="98">
        <f t="shared" si="18"/>
        <v>0</v>
      </c>
      <c r="AU77" s="96">
        <f t="shared" si="19"/>
        <v>0</v>
      </c>
      <c r="AV77" s="161">
        <f t="shared" si="20"/>
        <v>0</v>
      </c>
      <c r="AW77" s="161">
        <f t="shared" si="21"/>
        <v>0</v>
      </c>
      <c r="AX77" s="98">
        <f t="shared" si="22"/>
        <v>0</v>
      </c>
      <c r="AY77" s="165"/>
      <c r="AZ77" s="161">
        <f t="shared" si="23"/>
        <v>0</v>
      </c>
      <c r="BA77" s="98">
        <f t="shared" si="24"/>
        <v>0</v>
      </c>
    </row>
    <row r="78" spans="1:53" ht="15" customHeight="1" hidden="1">
      <c r="A78" s="167">
        <v>66</v>
      </c>
      <c r="B78" s="230"/>
      <c r="C78" s="115"/>
      <c r="D78" s="169"/>
      <c r="E78" s="110">
        <f>IF(COUNTBLANK(I78)&gt;0,0,VLOOKUP(I78,'Справочник ТК'!$D$3:$E$100,2,FALSE))</f>
        <v>0</v>
      </c>
      <c r="F78" s="123">
        <f>IF(E78&gt;0,ROUND(AC78*E78,1),0)</f>
        <v>0</v>
      </c>
      <c r="G78" s="171"/>
      <c r="H78" s="170"/>
      <c r="I78" s="171"/>
      <c r="J78" s="172"/>
      <c r="K78" s="169"/>
      <c r="L78" s="115"/>
      <c r="M78" s="116"/>
      <c r="N78" s="116"/>
      <c r="O78" s="116"/>
      <c r="P78" s="117">
        <f t="shared" si="33"/>
        <v>0</v>
      </c>
      <c r="Q78" s="118">
        <f t="shared" si="2"/>
        <v>0</v>
      </c>
      <c r="R78" s="118">
        <f t="shared" si="34"/>
        <v>0</v>
      </c>
      <c r="S78" s="118">
        <f t="shared" si="4"/>
        <v>0</v>
      </c>
      <c r="T78" s="118">
        <f t="shared" si="35"/>
        <v>0</v>
      </c>
      <c r="U78" s="118">
        <f t="shared" si="6"/>
        <v>0</v>
      </c>
      <c r="V78" s="118">
        <f t="shared" si="36"/>
        <v>0</v>
      </c>
      <c r="W78" s="119">
        <f t="shared" si="8"/>
        <v>0</v>
      </c>
      <c r="X78" s="115"/>
      <c r="Y78" s="169"/>
      <c r="Z78" s="173"/>
      <c r="AA78" s="174"/>
      <c r="AB78" s="122">
        <f t="shared" si="37"/>
        <v>0</v>
      </c>
      <c r="AC78" s="123">
        <f t="shared" si="38"/>
        <v>0</v>
      </c>
      <c r="AD78" s="124"/>
      <c r="AE78" s="175"/>
      <c r="AF78" s="176"/>
      <c r="AG78" s="177"/>
      <c r="AH78" s="231"/>
      <c r="AI78" s="129">
        <f t="shared" si="11"/>
        <v>0</v>
      </c>
      <c r="AJ78" s="130">
        <f t="shared" si="39"/>
        <v>0</v>
      </c>
      <c r="AK78" s="137">
        <f t="shared" si="13"/>
        <v>0</v>
      </c>
      <c r="AL78" s="132"/>
      <c r="AM78" s="133">
        <f t="shared" si="14"/>
        <v>0</v>
      </c>
      <c r="AN78" s="134"/>
      <c r="AO78" s="133">
        <f t="shared" si="15"/>
        <v>0</v>
      </c>
      <c r="AP78" s="134"/>
      <c r="AQ78" s="133">
        <f t="shared" si="16"/>
        <v>0</v>
      </c>
      <c r="AR78" s="133">
        <f t="shared" si="17"/>
        <v>0</v>
      </c>
      <c r="AS78" s="135"/>
      <c r="AT78" s="137">
        <f t="shared" si="18"/>
        <v>0</v>
      </c>
      <c r="AU78" s="129">
        <f t="shared" si="19"/>
        <v>0</v>
      </c>
      <c r="AV78" s="133">
        <f t="shared" si="20"/>
        <v>0</v>
      </c>
      <c r="AW78" s="133">
        <f t="shared" si="21"/>
        <v>0</v>
      </c>
      <c r="AX78" s="137">
        <f t="shared" si="22"/>
        <v>0</v>
      </c>
      <c r="AY78" s="138"/>
      <c r="AZ78" s="133">
        <f t="shared" si="23"/>
        <v>0</v>
      </c>
      <c r="BA78" s="137">
        <f t="shared" si="24"/>
        <v>0</v>
      </c>
    </row>
    <row r="79" spans="1:53" ht="15" customHeight="1" hidden="1">
      <c r="A79" s="139">
        <v>67</v>
      </c>
      <c r="B79" s="232"/>
      <c r="C79" s="141"/>
      <c r="D79" s="142"/>
      <c r="E79" s="143">
        <f>IF(COUNTBLANK(I79)&gt;0,0,VLOOKUP(I79,'Справочник ТК'!$D$3:$E$100,2,FALSE))</f>
        <v>0</v>
      </c>
      <c r="F79" s="77">
        <f>IF(E79&gt;0,ROUND(AC79*E79,1),0)</f>
        <v>0</v>
      </c>
      <c r="G79" s="145"/>
      <c r="H79" s="144"/>
      <c r="I79" s="145"/>
      <c r="J79" s="146"/>
      <c r="K79" s="142"/>
      <c r="L79" s="147"/>
      <c r="M79" s="148"/>
      <c r="N79" s="148"/>
      <c r="O79" s="148"/>
      <c r="P79" s="149">
        <f t="shared" si="33"/>
        <v>0</v>
      </c>
      <c r="Q79" s="150">
        <f t="shared" si="2"/>
        <v>0</v>
      </c>
      <c r="R79" s="150">
        <f t="shared" si="34"/>
        <v>0</v>
      </c>
      <c r="S79" s="150">
        <f t="shared" si="4"/>
        <v>0</v>
      </c>
      <c r="T79" s="150">
        <f t="shared" si="35"/>
        <v>0</v>
      </c>
      <c r="U79" s="150">
        <f t="shared" si="6"/>
        <v>0</v>
      </c>
      <c r="V79" s="150">
        <f t="shared" si="36"/>
        <v>0</v>
      </c>
      <c r="W79" s="151">
        <f t="shared" si="8"/>
        <v>0</v>
      </c>
      <c r="X79" s="147"/>
      <c r="Y79" s="142"/>
      <c r="Z79" s="152"/>
      <c r="AA79" s="153"/>
      <c r="AB79" s="154">
        <f t="shared" si="37"/>
        <v>0</v>
      </c>
      <c r="AC79" s="77">
        <f t="shared" si="38"/>
        <v>0</v>
      </c>
      <c r="AD79" s="155"/>
      <c r="AE79" s="156"/>
      <c r="AF79" s="157"/>
      <c r="AG79" s="158"/>
      <c r="AH79" s="227"/>
      <c r="AI79" s="96">
        <f t="shared" si="11"/>
        <v>0</v>
      </c>
      <c r="AJ79" s="97">
        <f t="shared" si="39"/>
        <v>0</v>
      </c>
      <c r="AK79" s="98">
        <f t="shared" si="13"/>
        <v>0</v>
      </c>
      <c r="AL79" s="160"/>
      <c r="AM79" s="161">
        <f t="shared" si="14"/>
        <v>0</v>
      </c>
      <c r="AN79" s="162"/>
      <c r="AO79" s="161">
        <f t="shared" si="15"/>
        <v>0</v>
      </c>
      <c r="AP79" s="162"/>
      <c r="AQ79" s="161">
        <f t="shared" si="16"/>
        <v>0</v>
      </c>
      <c r="AR79" s="161">
        <f t="shared" si="17"/>
        <v>0</v>
      </c>
      <c r="AS79" s="163"/>
      <c r="AT79" s="98">
        <f t="shared" si="18"/>
        <v>0</v>
      </c>
      <c r="AU79" s="96">
        <f t="shared" si="19"/>
        <v>0</v>
      </c>
      <c r="AV79" s="161">
        <f t="shared" si="20"/>
        <v>0</v>
      </c>
      <c r="AW79" s="161">
        <f t="shared" si="21"/>
        <v>0</v>
      </c>
      <c r="AX79" s="98">
        <f t="shared" si="22"/>
        <v>0</v>
      </c>
      <c r="AY79" s="165"/>
      <c r="AZ79" s="161">
        <f t="shared" si="23"/>
        <v>0</v>
      </c>
      <c r="BA79" s="98">
        <f t="shared" si="24"/>
        <v>0</v>
      </c>
    </row>
    <row r="80" spans="1:53" ht="15" customHeight="1" hidden="1">
      <c r="A80" s="167">
        <v>68</v>
      </c>
      <c r="B80" s="230"/>
      <c r="C80" s="115"/>
      <c r="D80" s="169"/>
      <c r="E80" s="110">
        <f>IF(COUNTBLANK(I80)&gt;0,0,VLOOKUP(I80,'Справочник ТК'!$D$3:$E$100,2,FALSE))</f>
        <v>0</v>
      </c>
      <c r="F80" s="123">
        <f>IF(E80&gt;0,ROUND(AC80*E80,1),0)</f>
        <v>0</v>
      </c>
      <c r="G80" s="171"/>
      <c r="H80" s="170"/>
      <c r="I80" s="171"/>
      <c r="J80" s="172"/>
      <c r="K80" s="169"/>
      <c r="L80" s="115"/>
      <c r="M80" s="116"/>
      <c r="N80" s="116"/>
      <c r="O80" s="116"/>
      <c r="P80" s="117">
        <f t="shared" si="33"/>
        <v>0</v>
      </c>
      <c r="Q80" s="118">
        <f t="shared" si="2"/>
        <v>0</v>
      </c>
      <c r="R80" s="118">
        <f t="shared" si="34"/>
        <v>0</v>
      </c>
      <c r="S80" s="118">
        <f t="shared" si="4"/>
        <v>0</v>
      </c>
      <c r="T80" s="118">
        <f t="shared" si="35"/>
        <v>0</v>
      </c>
      <c r="U80" s="118">
        <f t="shared" si="6"/>
        <v>0</v>
      </c>
      <c r="V80" s="118">
        <f t="shared" si="36"/>
        <v>0</v>
      </c>
      <c r="W80" s="119">
        <f t="shared" si="8"/>
        <v>0</v>
      </c>
      <c r="X80" s="115"/>
      <c r="Y80" s="169"/>
      <c r="Z80" s="173"/>
      <c r="AA80" s="174"/>
      <c r="AB80" s="122">
        <f t="shared" si="37"/>
        <v>0</v>
      </c>
      <c r="AC80" s="123">
        <f t="shared" si="38"/>
        <v>0</v>
      </c>
      <c r="AD80" s="124"/>
      <c r="AE80" s="175"/>
      <c r="AF80" s="176"/>
      <c r="AG80" s="177"/>
      <c r="AH80" s="231"/>
      <c r="AI80" s="129">
        <f t="shared" si="11"/>
        <v>0</v>
      </c>
      <c r="AJ80" s="130">
        <f t="shared" si="39"/>
        <v>0</v>
      </c>
      <c r="AK80" s="137">
        <f t="shared" si="13"/>
        <v>0</v>
      </c>
      <c r="AL80" s="132"/>
      <c r="AM80" s="133">
        <f t="shared" si="14"/>
        <v>0</v>
      </c>
      <c r="AN80" s="134"/>
      <c r="AO80" s="133">
        <f t="shared" si="15"/>
        <v>0</v>
      </c>
      <c r="AP80" s="134"/>
      <c r="AQ80" s="133">
        <f t="shared" si="16"/>
        <v>0</v>
      </c>
      <c r="AR80" s="133">
        <f t="shared" si="17"/>
        <v>0</v>
      </c>
      <c r="AS80" s="135"/>
      <c r="AT80" s="137">
        <f t="shared" si="18"/>
        <v>0</v>
      </c>
      <c r="AU80" s="129">
        <f t="shared" si="19"/>
        <v>0</v>
      </c>
      <c r="AV80" s="133">
        <f t="shared" si="20"/>
        <v>0</v>
      </c>
      <c r="AW80" s="133">
        <f t="shared" si="21"/>
        <v>0</v>
      </c>
      <c r="AX80" s="137">
        <f t="shared" si="22"/>
        <v>0</v>
      </c>
      <c r="AY80" s="138"/>
      <c r="AZ80" s="133">
        <f t="shared" si="23"/>
        <v>0</v>
      </c>
      <c r="BA80" s="137">
        <f t="shared" si="24"/>
        <v>0</v>
      </c>
    </row>
    <row r="81" spans="1:53" ht="15" customHeight="1" hidden="1">
      <c r="A81" s="139">
        <v>69</v>
      </c>
      <c r="B81" s="232"/>
      <c r="C81" s="141"/>
      <c r="D81" s="142"/>
      <c r="E81" s="143">
        <f>IF(COUNTBLANK(I81)&gt;0,0,VLOOKUP(I81,'Справочник ТК'!$D$3:$E$100,2,FALSE))</f>
        <v>0</v>
      </c>
      <c r="F81" s="77">
        <f>IF(E81&gt;0,ROUND(AC81*E81,1),0)</f>
        <v>0</v>
      </c>
      <c r="G81" s="145"/>
      <c r="H81" s="144"/>
      <c r="I81" s="145"/>
      <c r="J81" s="146"/>
      <c r="K81" s="142"/>
      <c r="L81" s="147"/>
      <c r="M81" s="148"/>
      <c r="N81" s="148"/>
      <c r="O81" s="148"/>
      <c r="P81" s="149">
        <f t="shared" si="33"/>
        <v>0</v>
      </c>
      <c r="Q81" s="150">
        <f t="shared" si="2"/>
        <v>0</v>
      </c>
      <c r="R81" s="150">
        <f t="shared" si="34"/>
        <v>0</v>
      </c>
      <c r="S81" s="150">
        <f t="shared" si="4"/>
        <v>0</v>
      </c>
      <c r="T81" s="150">
        <f t="shared" si="35"/>
        <v>0</v>
      </c>
      <c r="U81" s="150">
        <f t="shared" si="6"/>
        <v>0</v>
      </c>
      <c r="V81" s="150">
        <f t="shared" si="36"/>
        <v>0</v>
      </c>
      <c r="W81" s="151">
        <f t="shared" si="8"/>
        <v>0</v>
      </c>
      <c r="X81" s="147"/>
      <c r="Y81" s="142"/>
      <c r="Z81" s="152"/>
      <c r="AA81" s="153"/>
      <c r="AB81" s="154">
        <f t="shared" si="37"/>
        <v>0</v>
      </c>
      <c r="AC81" s="77">
        <f t="shared" si="38"/>
        <v>0</v>
      </c>
      <c r="AD81" s="155"/>
      <c r="AE81" s="156"/>
      <c r="AF81" s="157"/>
      <c r="AG81" s="158"/>
      <c r="AH81" s="227"/>
      <c r="AI81" s="96">
        <f t="shared" si="11"/>
        <v>0</v>
      </c>
      <c r="AJ81" s="97">
        <f t="shared" si="39"/>
        <v>0</v>
      </c>
      <c r="AK81" s="98">
        <f t="shared" si="13"/>
        <v>0</v>
      </c>
      <c r="AL81" s="160"/>
      <c r="AM81" s="161">
        <f t="shared" si="14"/>
        <v>0</v>
      </c>
      <c r="AN81" s="162"/>
      <c r="AO81" s="161">
        <f t="shared" si="15"/>
        <v>0</v>
      </c>
      <c r="AP81" s="162"/>
      <c r="AQ81" s="161">
        <f t="shared" si="16"/>
        <v>0</v>
      </c>
      <c r="AR81" s="161">
        <f t="shared" si="17"/>
        <v>0</v>
      </c>
      <c r="AS81" s="163"/>
      <c r="AT81" s="98">
        <f t="shared" si="18"/>
        <v>0</v>
      </c>
      <c r="AU81" s="96">
        <f t="shared" si="19"/>
        <v>0</v>
      </c>
      <c r="AV81" s="161">
        <f t="shared" si="20"/>
        <v>0</v>
      </c>
      <c r="AW81" s="161">
        <f t="shared" si="21"/>
        <v>0</v>
      </c>
      <c r="AX81" s="98">
        <f t="shared" si="22"/>
        <v>0</v>
      </c>
      <c r="AY81" s="165"/>
      <c r="AZ81" s="161">
        <f t="shared" si="23"/>
        <v>0</v>
      </c>
      <c r="BA81" s="98">
        <f t="shared" si="24"/>
        <v>0</v>
      </c>
    </row>
    <row r="82" spans="1:53" ht="15" customHeight="1" hidden="1">
      <c r="A82" s="233">
        <v>70</v>
      </c>
      <c r="B82" s="234"/>
      <c r="C82" s="195"/>
      <c r="D82" s="199"/>
      <c r="E82" s="235">
        <f>IF(COUNTBLANK(I82)&gt;0,0,VLOOKUP(I82,'Справочник ТК'!$D$3:$E$100,2,FALSE))</f>
        <v>0</v>
      </c>
      <c r="F82" s="207">
        <f>IF(E82&gt;0,ROUND(AC82*E82,1),0)</f>
        <v>0</v>
      </c>
      <c r="G82" s="236"/>
      <c r="H82" s="237"/>
      <c r="I82" s="236"/>
      <c r="J82" s="238"/>
      <c r="K82" s="192"/>
      <c r="L82" s="191"/>
      <c r="M82" s="239"/>
      <c r="N82" s="239"/>
      <c r="O82" s="239"/>
      <c r="P82" s="240">
        <f t="shared" si="33"/>
        <v>0</v>
      </c>
      <c r="Q82" s="241">
        <f t="shared" si="2"/>
        <v>0</v>
      </c>
      <c r="R82" s="241">
        <f t="shared" si="34"/>
        <v>0</v>
      </c>
      <c r="S82" s="241">
        <f t="shared" si="4"/>
        <v>0</v>
      </c>
      <c r="T82" s="241">
        <f t="shared" si="35"/>
        <v>0</v>
      </c>
      <c r="U82" s="241">
        <f t="shared" si="6"/>
        <v>0</v>
      </c>
      <c r="V82" s="241">
        <f t="shared" si="36"/>
        <v>0</v>
      </c>
      <c r="W82" s="242">
        <f t="shared" si="8"/>
        <v>0</v>
      </c>
      <c r="X82" s="191"/>
      <c r="Y82" s="192"/>
      <c r="Z82" s="243"/>
      <c r="AA82" s="244"/>
      <c r="AB82" s="245">
        <f t="shared" si="37"/>
        <v>0</v>
      </c>
      <c r="AC82" s="194">
        <f t="shared" si="38"/>
        <v>0</v>
      </c>
      <c r="AD82" s="246"/>
      <c r="AE82" s="247"/>
      <c r="AF82" s="248"/>
      <c r="AG82" s="249"/>
      <c r="AH82" s="250"/>
      <c r="AI82" s="213">
        <f t="shared" si="11"/>
        <v>0</v>
      </c>
      <c r="AJ82" s="214">
        <f t="shared" si="39"/>
        <v>0</v>
      </c>
      <c r="AK82" s="215">
        <f t="shared" si="13"/>
        <v>0</v>
      </c>
      <c r="AL82" s="216"/>
      <c r="AM82" s="217">
        <f t="shared" si="14"/>
        <v>0</v>
      </c>
      <c r="AN82" s="218"/>
      <c r="AO82" s="217">
        <f t="shared" si="15"/>
        <v>0</v>
      </c>
      <c r="AP82" s="218"/>
      <c r="AQ82" s="217">
        <f t="shared" si="16"/>
        <v>0</v>
      </c>
      <c r="AR82" s="217">
        <f t="shared" si="17"/>
        <v>0</v>
      </c>
      <c r="AS82" s="219"/>
      <c r="AT82" s="215">
        <f t="shared" si="18"/>
        <v>0</v>
      </c>
      <c r="AU82" s="213">
        <f t="shared" si="19"/>
        <v>0</v>
      </c>
      <c r="AV82" s="217">
        <f t="shared" si="20"/>
        <v>0</v>
      </c>
      <c r="AW82" s="217">
        <f t="shared" si="21"/>
        <v>0</v>
      </c>
      <c r="AX82" s="215">
        <f t="shared" si="22"/>
        <v>0</v>
      </c>
      <c r="AY82" s="251"/>
      <c r="AZ82" s="217">
        <f t="shared" si="23"/>
        <v>0</v>
      </c>
      <c r="BA82" s="215">
        <f t="shared" si="24"/>
        <v>0</v>
      </c>
    </row>
    <row r="83" spans="1:53" ht="15.75" customHeight="1">
      <c r="A83" s="324" t="s">
        <v>88</v>
      </c>
      <c r="B83" s="324"/>
      <c r="C83" s="325"/>
      <c r="D83" s="325"/>
      <c r="E83" s="325"/>
      <c r="F83" s="252">
        <f>SUM(F13:F82)</f>
        <v>0</v>
      </c>
      <c r="G83" s="326"/>
      <c r="H83" s="326"/>
      <c r="I83" s="327"/>
      <c r="J83" s="318"/>
      <c r="K83" s="318"/>
      <c r="L83" s="318"/>
      <c r="M83" s="318"/>
      <c r="N83" s="318"/>
      <c r="O83" s="318"/>
      <c r="P83" s="253">
        <f>SUM(P13:P82)</f>
        <v>0</v>
      </c>
      <c r="Q83" s="254"/>
      <c r="R83" s="254"/>
      <c r="S83" s="254"/>
      <c r="T83" s="254"/>
      <c r="U83" s="254"/>
      <c r="V83" s="254"/>
      <c r="W83" s="255">
        <f>SUM(W13:W82)</f>
        <v>0</v>
      </c>
      <c r="X83" s="318"/>
      <c r="Y83" s="318"/>
      <c r="Z83" s="318"/>
      <c r="AA83" s="318"/>
      <c r="AB83" s="256"/>
      <c r="AC83" s="257">
        <f>SUM(AC13:AC82)</f>
        <v>0</v>
      </c>
      <c r="AD83" s="258"/>
      <c r="AE83" s="322" t="s">
        <v>88</v>
      </c>
      <c r="AF83" s="322"/>
      <c r="AG83" s="318"/>
      <c r="AH83" s="318"/>
      <c r="AI83" s="259">
        <f>SUM(AI13:AI82)</f>
        <v>0</v>
      </c>
      <c r="AJ83" s="260"/>
      <c r="AK83" s="261">
        <f>SUM(AK13:AK82)</f>
        <v>0</v>
      </c>
      <c r="AL83" s="318"/>
      <c r="AM83" s="262">
        <f>SUM(AM13:AM82)</f>
        <v>0</v>
      </c>
      <c r="AN83" s="318"/>
      <c r="AO83" s="262">
        <f>SUM(AO13:AO82)</f>
        <v>0</v>
      </c>
      <c r="AP83" s="318"/>
      <c r="AQ83" s="262">
        <f>SUM(AQ13:AQ82)</f>
        <v>0</v>
      </c>
      <c r="AR83" s="262">
        <f>SUM(AR13:AR82)</f>
        <v>0</v>
      </c>
      <c r="AS83" s="318"/>
      <c r="AT83" s="263">
        <f>SUM(AT15:AT82)</f>
        <v>0</v>
      </c>
      <c r="AU83" s="264">
        <f>SUM(AU13:AU82)</f>
        <v>0</v>
      </c>
      <c r="AV83" s="262">
        <f>SUM(AV13:AV82)</f>
        <v>0</v>
      </c>
      <c r="AW83" s="262">
        <f>SUM(AW13:AW82)</f>
        <v>0</v>
      </c>
      <c r="AX83" s="262">
        <f>SUM(AX13:AX82)</f>
        <v>0</v>
      </c>
      <c r="AY83" s="318"/>
      <c r="AZ83" s="262">
        <f>SUM(AZ13:AZ82)</f>
        <v>0</v>
      </c>
      <c r="BA83" s="263">
        <f>SUM(BA13:BA82)</f>
        <v>0</v>
      </c>
    </row>
    <row r="84" spans="1:53" ht="15.75" customHeight="1">
      <c r="A84" s="319" t="s">
        <v>89</v>
      </c>
      <c r="B84" s="319"/>
      <c r="C84" s="325"/>
      <c r="D84" s="325"/>
      <c r="E84" s="325"/>
      <c r="F84" s="265">
        <f>IF($S$2&gt;0,F83/$S$2,0)</f>
        <v>0</v>
      </c>
      <c r="G84" s="326"/>
      <c r="H84" s="326"/>
      <c r="I84" s="327"/>
      <c r="J84" s="318"/>
      <c r="K84" s="318"/>
      <c r="L84" s="318"/>
      <c r="M84" s="318"/>
      <c r="N84" s="318"/>
      <c r="O84" s="318"/>
      <c r="P84" s="266">
        <f>IF($S$2&gt;0,P83/$S$2,0)</f>
        <v>0</v>
      </c>
      <c r="Q84" s="267"/>
      <c r="R84" s="267"/>
      <c r="S84" s="267"/>
      <c r="T84" s="267"/>
      <c r="U84" s="267"/>
      <c r="V84" s="267"/>
      <c r="W84" s="265">
        <f>IF($S$2&gt;0,W83/$S$2,0)</f>
        <v>0</v>
      </c>
      <c r="X84" s="318"/>
      <c r="Y84" s="318"/>
      <c r="Z84" s="318"/>
      <c r="AA84" s="318"/>
      <c r="AB84" s="268"/>
      <c r="AC84" s="269">
        <f>IF($S$2&gt;0,AC83/$S$2,0)</f>
        <v>0</v>
      </c>
      <c r="AD84" s="270"/>
      <c r="AE84" s="319" t="s">
        <v>89</v>
      </c>
      <c r="AF84" s="319"/>
      <c r="AG84" s="318"/>
      <c r="AH84" s="318"/>
      <c r="AI84" s="271">
        <f>IF($S$2&gt;0,AI83/$S$2,0)</f>
        <v>0</v>
      </c>
      <c r="AJ84" s="272"/>
      <c r="AK84" s="273">
        <f>IF($S$2&gt;0,AK83/$S$3,0)</f>
        <v>0</v>
      </c>
      <c r="AL84" s="318"/>
      <c r="AM84" s="274">
        <f>IF($S$2&gt;0,AM83/$S$2,0)</f>
        <v>0</v>
      </c>
      <c r="AN84" s="318"/>
      <c r="AO84" s="274">
        <f>IF($S$2&gt;0,AO83/$S$2,0)</f>
        <v>0</v>
      </c>
      <c r="AP84" s="318"/>
      <c r="AQ84" s="274">
        <f>IF($S$2&gt;0,AQ83/$S$2,0)</f>
        <v>0</v>
      </c>
      <c r="AR84" s="274">
        <f>IF($S$2&gt;0,AR83/$S$2,0)</f>
        <v>0</v>
      </c>
      <c r="AS84" s="318"/>
      <c r="AT84" s="273">
        <f>IF($S$2&gt;0,AT83/$S$2,0)</f>
        <v>0</v>
      </c>
      <c r="AU84" s="271">
        <f>IF($S$2&gt;0,AU83/$S$2,0)</f>
        <v>0</v>
      </c>
      <c r="AV84" s="274">
        <f>IF($S$2&gt;0,AV83/$S$2,0)</f>
        <v>0</v>
      </c>
      <c r="AW84" s="274">
        <f>IF($S$2&gt;0,AW83/$S$2,0)</f>
        <v>0</v>
      </c>
      <c r="AX84" s="274">
        <f>IF($S$2&gt;0,AX83/$S$2,0)</f>
        <v>0</v>
      </c>
      <c r="AY84" s="318"/>
      <c r="AZ84" s="274">
        <f>IF($S$2&gt;0,AZ83/$S$2,0)</f>
        <v>0</v>
      </c>
      <c r="BA84" s="273">
        <f>IF($S$2&gt;0,BA83/$S$2,0)</f>
        <v>0</v>
      </c>
    </row>
    <row r="85" spans="1:53" ht="15.75" customHeight="1">
      <c r="A85" s="320" t="s">
        <v>90</v>
      </c>
      <c r="B85" s="320"/>
      <c r="C85" s="325"/>
      <c r="D85" s="325"/>
      <c r="E85" s="325"/>
      <c r="F85" s="275">
        <f>IF($F$83&gt;0,F83/$F$83,0)</f>
        <v>0</v>
      </c>
      <c r="G85" s="326"/>
      <c r="H85" s="326"/>
      <c r="I85" s="327"/>
      <c r="J85" s="318"/>
      <c r="K85" s="318"/>
      <c r="L85" s="318"/>
      <c r="M85" s="318"/>
      <c r="N85" s="318"/>
      <c r="O85" s="318"/>
      <c r="P85" s="276">
        <f>IF($F$83&gt;0,P83/$F$83,0)</f>
        <v>0</v>
      </c>
      <c r="Q85" s="277"/>
      <c r="R85" s="277"/>
      <c r="S85" s="277"/>
      <c r="T85" s="277"/>
      <c r="U85" s="277"/>
      <c r="V85" s="277"/>
      <c r="W85" s="275">
        <f>IF($F$83&gt;0,W83/$F$83,0)</f>
        <v>0</v>
      </c>
      <c r="X85" s="318"/>
      <c r="Y85" s="318"/>
      <c r="Z85" s="318"/>
      <c r="AA85" s="318"/>
      <c r="AB85" s="278"/>
      <c r="AC85" s="279">
        <f>IF($F$83&gt;0,AC83/$F$83,0)</f>
        <v>0</v>
      </c>
      <c r="AD85" s="280"/>
      <c r="AE85" s="320" t="s">
        <v>90</v>
      </c>
      <c r="AF85" s="320"/>
      <c r="AG85" s="318"/>
      <c r="AH85" s="318"/>
      <c r="AI85" s="281">
        <f>IF($G$120&gt;0,AI83/$G$120,0)</f>
        <v>0</v>
      </c>
      <c r="AJ85" s="282"/>
      <c r="AK85" s="283">
        <f>IF($G$120&gt;0,AK83/$G$120,0)</f>
        <v>0</v>
      </c>
      <c r="AL85" s="318"/>
      <c r="AM85" s="284">
        <f>IF($G$120&gt;0,AM83/$G$120,0)</f>
        <v>0</v>
      </c>
      <c r="AN85" s="318"/>
      <c r="AO85" s="284">
        <f>IF($G$120&gt;0,AO83/$G$120,0)</f>
        <v>0</v>
      </c>
      <c r="AP85" s="318"/>
      <c r="AQ85" s="284">
        <f>IF($G$120&gt;0,AQ83/$G$120,0)</f>
        <v>0</v>
      </c>
      <c r="AR85" s="284">
        <f>IF($G$120&gt;0,AR83/$G$120,0)</f>
        <v>0</v>
      </c>
      <c r="AS85" s="318"/>
      <c r="AT85" s="283">
        <f>IF($G$120&gt;0,AT83/$G$120,0)</f>
        <v>0</v>
      </c>
      <c r="AU85" s="281">
        <f>IF($G$120&gt;0,AU83/$G$120,0)</f>
        <v>0</v>
      </c>
      <c r="AV85" s="284">
        <f>IF($G$120&gt;0,AV83/$G$120,0)</f>
        <v>0</v>
      </c>
      <c r="AW85" s="284">
        <f>IF($G$120&gt;0,AW83/$G$120,0)</f>
        <v>0</v>
      </c>
      <c r="AX85" s="284">
        <f>IF($G$120&gt;0,AX83/$G$120,0)</f>
        <v>0</v>
      </c>
      <c r="AY85" s="318"/>
      <c r="AZ85" s="284">
        <f>IF($G$120&gt;0,AZ83/$G$120,0)</f>
        <v>0</v>
      </c>
      <c r="BA85" s="283">
        <f>IF($G$120&gt;0,BA83/$G$120,0)</f>
        <v>0</v>
      </c>
    </row>
    <row r="86" spans="1:3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AA86" s="285"/>
      <c r="AB86" s="286"/>
      <c r="AC86" s="286"/>
      <c r="AD86" s="286"/>
    </row>
    <row r="87" spans="1:37" ht="15">
      <c r="A87" s="14"/>
      <c r="B87" s="287" t="s">
        <v>91</v>
      </c>
      <c r="C87" s="321">
        <f ca="1">TODAY()</f>
        <v>43972</v>
      </c>
      <c r="D87" s="32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AA87" s="289"/>
      <c r="AB87" s="286"/>
      <c r="AC87" s="286"/>
      <c r="AD87" s="286"/>
      <c r="AI87" s="287" t="s">
        <v>91</v>
      </c>
      <c r="AJ87" s="287"/>
      <c r="AK87" s="288">
        <f ca="1">TODAY()</f>
        <v>43972</v>
      </c>
    </row>
  </sheetData>
  <sheetProtection formatCells="0" formatColumns="0" formatRows="0"/>
  <mergeCells count="90">
    <mergeCell ref="A1:H1"/>
    <mergeCell ref="I1:J1"/>
    <mergeCell ref="AK1:AP1"/>
    <mergeCell ref="AR1:AU1"/>
    <mergeCell ref="C2:D2"/>
    <mergeCell ref="O2:R2"/>
    <mergeCell ref="C3:D3"/>
    <mergeCell ref="O3:R3"/>
    <mergeCell ref="C4:E4"/>
    <mergeCell ref="L4:R4"/>
    <mergeCell ref="C5:I5"/>
    <mergeCell ref="L5:R5"/>
    <mergeCell ref="C6:F6"/>
    <mergeCell ref="A8:A11"/>
    <mergeCell ref="B8:B11"/>
    <mergeCell ref="C8:F8"/>
    <mergeCell ref="G8:H9"/>
    <mergeCell ref="I8:K8"/>
    <mergeCell ref="G10:G11"/>
    <mergeCell ref="H10:H11"/>
    <mergeCell ref="L8:W8"/>
    <mergeCell ref="X8:Y10"/>
    <mergeCell ref="Z8:Z11"/>
    <mergeCell ref="AA8:AA11"/>
    <mergeCell ref="AB8:AB11"/>
    <mergeCell ref="AC8:AC11"/>
    <mergeCell ref="P9:W9"/>
    <mergeCell ref="P10:Q10"/>
    <mergeCell ref="R10:S10"/>
    <mergeCell ref="T10:U10"/>
    <mergeCell ref="AE8:AF9"/>
    <mergeCell ref="AG8:AH9"/>
    <mergeCell ref="AI8:AK9"/>
    <mergeCell ref="AL8:AT8"/>
    <mergeCell ref="AU8:AU11"/>
    <mergeCell ref="AW8:AW11"/>
    <mergeCell ref="AL9:AM10"/>
    <mergeCell ref="AN9:AQ9"/>
    <mergeCell ref="AS9:AT10"/>
    <mergeCell ref="AJ10:AJ11"/>
    <mergeCell ref="AY8:AZ9"/>
    <mergeCell ref="BA8:BA11"/>
    <mergeCell ref="C9:C11"/>
    <mergeCell ref="D9:D11"/>
    <mergeCell ref="E9:E11"/>
    <mergeCell ref="F9:F11"/>
    <mergeCell ref="I9:I11"/>
    <mergeCell ref="J9:K10"/>
    <mergeCell ref="L9:L11"/>
    <mergeCell ref="M9:O10"/>
    <mergeCell ref="V10:W10"/>
    <mergeCell ref="AE10:AE11"/>
    <mergeCell ref="AF10:AF11"/>
    <mergeCell ref="AG10:AG11"/>
    <mergeCell ref="AH10:AH11"/>
    <mergeCell ref="AI10:AI11"/>
    <mergeCell ref="AK10:AK11"/>
    <mergeCell ref="AN10:AO10"/>
    <mergeCell ref="AP10:AQ10"/>
    <mergeCell ref="AV10:AV11"/>
    <mergeCell ref="AX10:AX11"/>
    <mergeCell ref="AY10:AY11"/>
    <mergeCell ref="AZ10:AZ11"/>
    <mergeCell ref="A83:B83"/>
    <mergeCell ref="C83:E85"/>
    <mergeCell ref="G83:H85"/>
    <mergeCell ref="I83:I85"/>
    <mergeCell ref="J83:J85"/>
    <mergeCell ref="K83:K85"/>
    <mergeCell ref="L83:L85"/>
    <mergeCell ref="M83:M85"/>
    <mergeCell ref="N83:N85"/>
    <mergeCell ref="AP83:AP85"/>
    <mergeCell ref="AS83:AS85"/>
    <mergeCell ref="O83:O85"/>
    <mergeCell ref="X83:X85"/>
    <mergeCell ref="Y83:Y85"/>
    <mergeCell ref="Z83:Z85"/>
    <mergeCell ref="AA83:AA85"/>
    <mergeCell ref="AE83:AF83"/>
    <mergeCell ref="AY83:AY85"/>
    <mergeCell ref="A84:B84"/>
    <mergeCell ref="AE84:AF84"/>
    <mergeCell ref="A85:B85"/>
    <mergeCell ref="AE85:AF85"/>
    <mergeCell ref="C87:D87"/>
    <mergeCell ref="AG83:AG85"/>
    <mergeCell ref="AH83:AH85"/>
    <mergeCell ref="AL83:AL85"/>
    <mergeCell ref="AN83:AN85"/>
  </mergeCells>
  <dataValidations count="9">
    <dataValidation type="decimal" operator="greaterThanOrEqual" allowBlank="1" showErrorMessage="1" sqref="AL13:AL14 AN13:AN82 AP13:AP82 AS13 AY13 AL15:AL82">
      <formula1>0</formula1>
    </dataValidation>
    <dataValidation type="list" allowBlank="1" showErrorMessage="1" sqref="G13:G82">
      <formula1>Справочник_по_месяцам</formula1>
      <formula2>0</formula2>
    </dataValidation>
    <dataValidation type="list" allowBlank="1" showErrorMessage="1" sqref="I13:I82">
      <formula1>Справочник_ТС</formula1>
      <formula2>0</formula2>
    </dataValidation>
    <dataValidation type="list" allowBlank="1" showErrorMessage="1" sqref="J13:J82">
      <formula1>Справочник_сх_орудий</formula1>
      <formula2>0</formula2>
    </dataValidation>
    <dataValidation type="list" allowBlank="1" showErrorMessage="1" sqref="C4">
      <formula1>Справочник_группа_культур</formula1>
      <formula2>0</formula2>
    </dataValidation>
    <dataValidation type="list" allowBlank="1" showErrorMessage="1" sqref="C5">
      <formula1>Справочник_культур</formula1>
      <formula2>0</formula2>
    </dataValidation>
    <dataValidation type="list" allowBlank="1" showErrorMessage="1" sqref="C6">
      <formula1>Справочник_агрофонов</formula1>
      <formula2>0</formula2>
    </dataValidation>
    <dataValidation type="list" allowBlank="1" showErrorMessage="1" sqref="B13:B82">
      <formula1>Справочник_видов_работ</formula1>
      <formula2>0</formula2>
    </dataValidation>
    <dataValidation type="list" allowBlank="1" showErrorMessage="1" sqref="C13:C82">
      <formula1>Справочник_единиц_измерения</formula1>
      <formula2>0</formula2>
    </dataValidation>
  </dataValidations>
  <hyperlinks>
    <hyperlink ref="I1" r:id="rId1" display="Технологическая карта №"/>
    <hyperlink ref="AK1" r:id="rId2" display="Технологическая карта №"/>
    <hyperlink ref="AR1" r:id="rId3" display="Фонд оплаты труда"/>
    <hyperlink ref="B8" r:id="rId4" display="Наименование работ"/>
    <hyperlink ref="AI8" r:id="rId5" display="ФОТ на весь V работы, руб. (осн.оплата и премии)"/>
    <hyperlink ref="AL8" r:id="rId6" display="Дополнительные выплаты, руб."/>
    <hyperlink ref="AU8" r:id="rId7" display="Фонд заработной платы, руб. (сумма 34-45)"/>
    <hyperlink ref="AV8" r:id="rId8" display="коэффициент"/>
    <hyperlink ref="AW8" r:id="rId9" display="Фонд оплаты труда без районного коэффициента, руб."/>
    <hyperlink ref="AX8" r:id="rId10" display="коэффициент"/>
    <hyperlink ref="AY8" r:id="rId11" display="Начисления по натуроплате, руб."/>
    <hyperlink ref="BA8" r:id="rId12" display="Фонд оплаты труда ВСЕГО, руб. (сумма 48,49, 51)"/>
    <hyperlink ref="E9" r:id="rId13" display="Эталонная сменная выработка"/>
    <hyperlink ref="AG10" r:id="rId14" display="за 1 тонно-километр"/>
    <hyperlink ref="AH10" r:id="rId15" display="за 1 автомобиле-час"/>
    <hyperlink ref="AV10" r:id="rId16" display="Сумма отпускных по коэффициенту, руб. "/>
    <hyperlink ref="AX10" r:id="rId17" display="Сумма районного коэффициента, руб."/>
    <hyperlink ref="Q11" r:id="rId18" display="кг (гр.16 * 0,84)"/>
    <hyperlink ref="S11" r:id="rId19" display="кг (гр.18 * 0,84)"/>
    <hyperlink ref="U11" r:id="rId20" display="кг (гр.20 * 0,735)"/>
    <hyperlink ref="W11" r:id="rId21" display="кг (гр.22 * 0,583)"/>
  </hyperlinks>
  <printOptions/>
  <pageMargins left="0.39375" right="0.2361111111111111" top="0.7097222222222223" bottom="0.7486111111111111" header="0.5118055555555555" footer="0.31527777777777777"/>
  <pageSetup horizontalDpi="300" verticalDpi="300" orientation="landscape" paperSize="9" scale="54" r:id="rId22"/>
  <headerFooter alignWithMargins="0">
    <oddFooter xml:space="preserve">&amp;R&amp;P из &amp;N </oddFooter>
  </headerFooter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Руслан</cp:lastModifiedBy>
  <dcterms:modified xsi:type="dcterms:W3CDTF">2020-05-21T01:47:11Z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